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" sheetId="1" r:id="rId1"/>
  </sheets>
  <definedNames>
    <definedName name="RBEGIN_1" localSheetId="0">'Расходы'!$A$13</definedName>
    <definedName name="REND_1" localSheetId="0">'Расходы'!#REF!</definedName>
  </definedNames>
  <calcPr fullCalcOnLoad="1"/>
</workbook>
</file>

<file path=xl/sharedStrings.xml><?xml version="1.0" encoding="utf-8"?>
<sst xmlns="http://schemas.openxmlformats.org/spreadsheetml/2006/main" count="460" uniqueCount="207">
  <si>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</si>
  <si>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</si>
  <si>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</si>
  <si>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</si>
  <si>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</si>
  <si>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</si>
  <si>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</si>
  <si>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</si>
  <si>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</si>
  <si>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</si>
  <si>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</si>
  <si>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</si>
  <si>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</si>
  <si>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</si>
  <si>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</si>
  <si>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</si>
  <si>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</si>
  <si>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</si>
  <si>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</si>
  <si>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местного самоуправления</t>
  </si>
  <si>
    <t>Увеличение стоимости основных средств</t>
  </si>
  <si>
    <t>Увеличение стоимости материальных запасов</t>
  </si>
  <si>
    <t>Расходы на обеспечение деятельности администрации муниципального образования в рамках непрограммных расходов органов местного самоуправления</t>
  </si>
  <si>
    <t>Оплата работ, услуг</t>
  </si>
  <si>
    <t>Транспортные услуги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</si>
  <si>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</si>
  <si>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</si>
  <si>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</si>
  <si>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</si>
  <si>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</si>
  <si>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</si>
  <si>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Расходы на выплаты по оплате труда работников органов местного самоуправления исполнительных органов власти по должностям, не относящихся к муниципальной службе в рамках непрограммных расходов органов местного самоуправления</t>
  </si>
  <si>
    <t>Резервные фонды</t>
  </si>
  <si>
    <t xml:space="preserve">000 0111 9100000 000 000 </t>
  </si>
  <si>
    <t xml:space="preserve">012 0111 9100700 870 290 </t>
  </si>
  <si>
    <t>Другие общегосударственные вопросы</t>
  </si>
  <si>
    <t>Социальное обеспечение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</si>
  <si>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</si>
  <si>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</si>
  <si>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НАЦИОНАЛЬНАЯ ОБОРОНА</t>
  </si>
  <si>
    <t>НАЦИОНАЛЬНАЯ ЭКОНОМИКА</t>
  </si>
  <si>
    <t>Муниципальная программа "Устойчивое развитие Клопицкого сельского поселения Волосовского муниципального района Ленинградской области"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</si>
  <si>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</si>
  <si>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</si>
  <si>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</si>
  <si>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</si>
  <si>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</si>
  <si>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</si>
  <si>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</si>
  <si>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Культура</t>
  </si>
  <si>
    <t>Расходы на обеспечение деятельности муниципальных учреждений культуры в рамках подпрограммы "Развитие культуры Клопицкого сельского поселения" муниципальной программы "Развитие социальной сферы Клопицкого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</si>
  <si>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части содержания библиотечных отделов (секторов) в рамках подпрограммы "Развитие культуры Клопицкого сельского поселения" муниципальной программы "Развитие социальной сферы Клопицкого сельского поселения Волосовского муниципального района Ленинградской области"</t>
  </si>
  <si>
    <t>Расходы на организацию и проведение культурно-досуговых мероприятий в рамках подпрограммы "Развитие культуры Клопицкого сельского поселения" муниципальной программы "Развитие социальной сферы Клопицкого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</si>
  <si>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подпрограммы "Развитие культуры Клопицкого сельского поселения" муниципальной программы "Развитие социальной сферы Клопицкого сельского поселения Волосовского муниципального района Ленинградской области"</t>
  </si>
  <si>
    <t>Пенсионное обеспечение</t>
  </si>
  <si>
    <t>Пенсии, пособия, выплачиваемые организациями сектора государственного управления</t>
  </si>
  <si>
    <t>Физическая культура</t>
  </si>
  <si>
    <t xml:space="preserve">000 0102 62 4 01 00130 129 213 </t>
  </si>
  <si>
    <t xml:space="preserve">000 0104 62 4 02 71340 000 000 </t>
  </si>
  <si>
    <t xml:space="preserve">000 010462 4 02 71340 129 213 </t>
  </si>
  <si>
    <t xml:space="preserve">000 010462 4 02 71340 244 310 </t>
  </si>
  <si>
    <t xml:space="preserve">000 010462 4 02 71340 244 340-8 </t>
  </si>
  <si>
    <t xml:space="preserve">000 0104 62 4 02 0014 000 000 </t>
  </si>
  <si>
    <t>Транспортные расходы</t>
  </si>
  <si>
    <t>Прочие услуги</t>
  </si>
  <si>
    <t xml:space="preserve">012 0113 62 1 02 09040 244 226 </t>
  </si>
  <si>
    <t xml:space="preserve">012 0113 62 4 02 09050 853 290 </t>
  </si>
  <si>
    <t xml:space="preserve">012 0113 62 4 02 09060 321 262 </t>
  </si>
  <si>
    <t xml:space="preserve">000 0203 0000000000 000 000 </t>
  </si>
  <si>
    <t xml:space="preserve">012 0203 62 4 02 51180 129 213 </t>
  </si>
  <si>
    <t xml:space="preserve">012 0203 62 4 02 51180 129 340 </t>
  </si>
  <si>
    <t>НАЦИОНАЛЬНАЯ БЕЗОПАСНОСТЬ И ПРАВООХРАНИТЕЛЬНАЯ ДЕЯТЕЛЬНОСТЬ</t>
  </si>
  <si>
    <t xml:space="preserve">000 0309 0000000000 000 000 </t>
  </si>
  <si>
    <t xml:space="preserve">012 0309 30 4 34 02180 244 340-8 </t>
  </si>
  <si>
    <t xml:space="preserve">012 0309 30 4 34 02180 244 222 </t>
  </si>
  <si>
    <t xml:space="preserve">000 0400 0000000000 000 000 </t>
  </si>
  <si>
    <t xml:space="preserve">000 0409 30 1 05 00000 000 000 </t>
  </si>
  <si>
    <t xml:space="preserve">000 0412 62 3 000000000 000 000 </t>
  </si>
  <si>
    <t xml:space="preserve">000 0409 30 1 05 03160 244 226   </t>
  </si>
  <si>
    <t xml:space="preserve">000 0409 30 1 05 03160 244 222  </t>
  </si>
  <si>
    <t xml:space="preserve">012 0412 62 3 27 03400 244 226 </t>
  </si>
  <si>
    <t xml:space="preserve">012 0502 30 2 32 03510 244 225 </t>
  </si>
  <si>
    <t xml:space="preserve">012 0502 30 2 32 03510 244 226 </t>
  </si>
  <si>
    <t xml:space="preserve">012 0503 30 2 33 06010 244 223-3 </t>
  </si>
  <si>
    <t xml:space="preserve">012 0503 30 2 33 06010 244 225 </t>
  </si>
  <si>
    <t xml:space="preserve">012 0503 30 2 33 06010 244 340-8 </t>
  </si>
  <si>
    <t xml:space="preserve">012 0503 30 2 33 06010 853 290 </t>
  </si>
  <si>
    <t xml:space="preserve">000 0503 30 2 33 06030 244 225 </t>
  </si>
  <si>
    <t xml:space="preserve">000 0503 30 2 33 06020 244 225 </t>
  </si>
  <si>
    <t xml:space="preserve">000 0503 30 2 33 06050 244 225 </t>
  </si>
  <si>
    <t xml:space="preserve">000 0503 30 2 33 06050 244 340-8 </t>
  </si>
  <si>
    <t xml:space="preserve">000 0503 30 2 33 06060 244 225 </t>
  </si>
  <si>
    <t xml:space="preserve">012 0801 46 1 07 04400 111 211 </t>
  </si>
  <si>
    <t xml:space="preserve">012 0801 46 1 07 04400 119 213 </t>
  </si>
  <si>
    <t xml:space="preserve">012 0801 46 1 07 04400 244 221 </t>
  </si>
  <si>
    <t xml:space="preserve">012 0801 46 1 07 04400 244 222 </t>
  </si>
  <si>
    <t xml:space="preserve">000 0801 46 1 07 04400 244 223-2 </t>
  </si>
  <si>
    <t xml:space="preserve">012 0801 46 1 07 04400 244 223-3 </t>
  </si>
  <si>
    <t xml:space="preserve">012 0801 46 1 07 04400 244 223-4 </t>
  </si>
  <si>
    <t xml:space="preserve">012 0801 46 1 07 04400 244 225 </t>
  </si>
  <si>
    <t xml:space="preserve">012 0801 46 1 07 04400 244 226 </t>
  </si>
  <si>
    <t xml:space="preserve">012 0801 46 1 07 04400 852 290 </t>
  </si>
  <si>
    <t xml:space="preserve">012 0801 46 1 07 04400 853 290 </t>
  </si>
  <si>
    <t xml:space="preserve">000 0801 46 1 07 04420 000 000 </t>
  </si>
  <si>
    <t xml:space="preserve">012 0801 46 1 07 04420 111 211 </t>
  </si>
  <si>
    <t xml:space="preserve">012 0801 46 1 07 04420 119 213 </t>
  </si>
  <si>
    <t xml:space="preserve">012 0801 46 1 07 04420 244 225 </t>
  </si>
  <si>
    <t xml:space="preserve">012 0801 46 1 07 04420 244 226 </t>
  </si>
  <si>
    <t xml:space="preserve">012 0801 46 1 07 04420 244 310 </t>
  </si>
  <si>
    <t xml:space="preserve">012 0801 46 1 07 04420 244 340-8 </t>
  </si>
  <si>
    <t xml:space="preserve">000 0801 46 1 17 04430 000 000 </t>
  </si>
  <si>
    <t xml:space="preserve">012 0801 46 1 17 04430 244 290 </t>
  </si>
  <si>
    <t xml:space="preserve">012 0801 46 1 07 05970 111 211 </t>
  </si>
  <si>
    <t xml:space="preserve">012 0801 46 1 07 05970 119 213 </t>
  </si>
  <si>
    <t xml:space="preserve">000 0801 46 1 07 05970 000 000 </t>
  </si>
  <si>
    <t xml:space="preserve">000 0801 46 1 07 04400 000 000 </t>
  </si>
  <si>
    <t xml:space="preserve">000 070746 3 16 00350 000 000 </t>
  </si>
  <si>
    <t xml:space="preserve">012 0707 46 3 16 00350 244 226 </t>
  </si>
  <si>
    <t xml:space="preserve">000 0801 46 1 07 00000 000 000 </t>
  </si>
  <si>
    <t xml:space="preserve">000 0500 0000000000 000 000 </t>
  </si>
  <si>
    <t xml:space="preserve">000 0501 30 2 31 03520 000 000 </t>
  </si>
  <si>
    <t xml:space="preserve">000 0502 30 2 32 03510 000 000 </t>
  </si>
  <si>
    <t xml:space="preserve">000 0503 30 2 33 06010 000 000 </t>
  </si>
  <si>
    <t xml:space="preserve">000 0102 62 4 01 00130 121 211 </t>
  </si>
  <si>
    <t xml:space="preserve">000 010262 4 0100130 000 000 </t>
  </si>
  <si>
    <t xml:space="preserve">000 0100 000000000000 000 000 </t>
  </si>
  <si>
    <t xml:space="preserve">012 0104 62 4 02 00140 121 211 </t>
  </si>
  <si>
    <t xml:space="preserve">012 0104 62 4 02 00140 129 213 </t>
  </si>
  <si>
    <t xml:space="preserve">012 0104 62 4 02 00140 122 212 </t>
  </si>
  <si>
    <t xml:space="preserve">012 0104 62 4 02 00140 122 222 </t>
  </si>
  <si>
    <t xml:space="preserve">012 0104 62 4 02 00150 244 221 </t>
  </si>
  <si>
    <t xml:space="preserve">012 0104 62 4 02 00150 244 223-2 </t>
  </si>
  <si>
    <t xml:space="preserve">012 0104 62 4 02 00150 244 223-3 </t>
  </si>
  <si>
    <t xml:space="preserve">012 0104 62 4 02 00150 244 223-4 </t>
  </si>
  <si>
    <t xml:space="preserve">012 0104 62 4 02 00150 244 224 </t>
  </si>
  <si>
    <t xml:space="preserve">012 0104 62 4 02 00150 244 225 </t>
  </si>
  <si>
    <t xml:space="preserve">012 0104 62 4 02 00150 244 226 </t>
  </si>
  <si>
    <t xml:space="preserve">012 0104 62 4 02 00150 244 310 </t>
  </si>
  <si>
    <t xml:space="preserve">012 0104 62 4 02 00150 244 340-7 </t>
  </si>
  <si>
    <t xml:space="preserve">012 0104 62 4 02 00150 244 340-8 </t>
  </si>
  <si>
    <t xml:space="preserve">012 0104 62 4 02 00150 852 290 </t>
  </si>
  <si>
    <t xml:space="preserve">012 0104 62 4 02 00150 853 290 </t>
  </si>
  <si>
    <t xml:space="preserve">000 0104 62 4 02 00000 000 000 </t>
  </si>
  <si>
    <t>000 0104 62 4 02 00150 000 000</t>
  </si>
  <si>
    <t>012 0104 62 4 02 00150 121 211</t>
  </si>
  <si>
    <t>012 0104 62 4 02 00150 129 213</t>
  </si>
  <si>
    <t xml:space="preserve">000 1001 62 4 02 00100 000 000 </t>
  </si>
  <si>
    <t xml:space="preserve">012 1001 62 4 0200100 321 263 </t>
  </si>
  <si>
    <t xml:space="preserve">000 1101 46 2 1800210 000 000 </t>
  </si>
  <si>
    <t xml:space="preserve">012 1101 46 2 1800210 244 226 </t>
  </si>
  <si>
    <t xml:space="preserve">000 0409 30 1 05 03160 244 225   </t>
  </si>
  <si>
    <t xml:space="preserve">012 0801 46 1 07 04400 242 221 </t>
  </si>
  <si>
    <t xml:space="preserve">012 0501 30 2 31 03520 244 225 </t>
  </si>
  <si>
    <t xml:space="preserve">000 010462 4 02 71340 121 211 </t>
  </si>
  <si>
    <t xml:space="preserve">012 0113 62 2 02 09030 244 226 </t>
  </si>
  <si>
    <t xml:space="preserve">012 0113 62 2 02 09080 244 226 </t>
  </si>
  <si>
    <t xml:space="preserve">012 0113 62 4 02 08220 540 251 </t>
  </si>
  <si>
    <t xml:space="preserve">012 0113 62 4 02 08230 540 251 </t>
  </si>
  <si>
    <t xml:space="preserve">012 0113 62 4 02 08240 540 251 </t>
  </si>
  <si>
    <t xml:space="preserve">012 0203 62 4 02 51180 121 211 </t>
  </si>
  <si>
    <t>012 0801 46105970 111 211 139</t>
  </si>
  <si>
    <t>012 0801 46105970 119 213 139</t>
  </si>
  <si>
    <t>000 0409 30 1 05 03160 244 222  0409</t>
  </si>
  <si>
    <t xml:space="preserve">000 0409 30 1 05 03160 244 225 (Ф)   </t>
  </si>
  <si>
    <t>000 0409 30 1 05 03150 244 225  (Ф)</t>
  </si>
  <si>
    <t xml:space="preserve">000 0409 30 1 05 03160 244 225  0409 </t>
  </si>
  <si>
    <t xml:space="preserve">000 0409 30 1 05 03160 244 340-8  0409 </t>
  </si>
  <si>
    <t xml:space="preserve">000 0409 30 1 05 S0140 244 225   </t>
  </si>
  <si>
    <t>000 0409 30 1 05 03160 244 225 0409  137</t>
  </si>
  <si>
    <t>000 0409 30 1 05 03160 244 225 0409  139</t>
  </si>
  <si>
    <t>000  0409 30 1 05 7014 244 225  0409 141</t>
  </si>
  <si>
    <t>012 0502 30 2 32 70880 244 340-8 141</t>
  </si>
  <si>
    <t xml:space="preserve">012 0502 30 2 32 S0880 244 340-8 </t>
  </si>
  <si>
    <t xml:space="preserve">000 0503 30 2 33 06040 244 225 </t>
  </si>
  <si>
    <t>000 0503 30 2 33 70880 244 225 141 1050</t>
  </si>
  <si>
    <t>000 0503 30 2 33 74390 244 225 141 1056</t>
  </si>
  <si>
    <t xml:space="preserve">000 0503 30 2 33 S0880 244 225 </t>
  </si>
  <si>
    <t xml:space="preserve">000 0503 30 2 33 S0880 244 340-8 </t>
  </si>
  <si>
    <t xml:space="preserve">000 0503 30 2 33 S4390 244 225 </t>
  </si>
  <si>
    <t xml:space="preserve">000 0503 91 9 01 72030 244 225 141 4012 </t>
  </si>
  <si>
    <t xml:space="preserve">012 0801 46 1 07 04400 244 310 </t>
  </si>
  <si>
    <t>012 0801 91 9 01 72020 244 225 141 4011</t>
  </si>
  <si>
    <t xml:space="preserve">012 0113 62 2 02 09020 244 226 </t>
  </si>
  <si>
    <t xml:space="preserve">012 0113 62 2 02 09080 242 226 </t>
  </si>
  <si>
    <t xml:space="preserve">012 0113 62 1 02 09080 242 340-8 </t>
  </si>
  <si>
    <t>Социальное обеспечение населения</t>
  </si>
  <si>
    <t>Социальные выплаты гражданам,кроме публичных нормативных социальных выплат</t>
  </si>
  <si>
    <t>000 1003 30 3 14 00000 000 000</t>
  </si>
  <si>
    <t xml:space="preserve">000 0113 62 0 02 00000 000 000 </t>
  </si>
  <si>
    <t xml:space="preserve">012 0502 30 2 32 03510 244 340-8 </t>
  </si>
  <si>
    <t xml:space="preserve">012 0801 46 1 07 04400 242 226 </t>
  </si>
  <si>
    <t xml:space="preserve">000 0409 30 1 05 03160 244 226 0409  </t>
  </si>
  <si>
    <t>Форма 0503127  с.2</t>
  </si>
  <si>
    <t>000 0503 30 2 33 70880 244 340-8 141 1050</t>
  </si>
  <si>
    <t xml:space="preserve">000 0503 30 2 33 06050 244 310 </t>
  </si>
  <si>
    <t xml:space="preserve">012 0801 46 1 07 04400 242 225 </t>
  </si>
  <si>
    <t>012 0801 461070360 111 211 139</t>
  </si>
  <si>
    <t>012 0801 461070360 119 213 139</t>
  </si>
  <si>
    <t>012 0502 30 2 32 70260 243 225 141</t>
  </si>
  <si>
    <t>012 1003 30 3 14 70750 322 262 141</t>
  </si>
  <si>
    <t xml:space="preserve">012 1003 30 3 14 00630 322 262 </t>
  </si>
  <si>
    <t xml:space="preserve">012 1003 30 3 14 S0750 322 262 </t>
  </si>
  <si>
    <t xml:space="preserve">012 0113 62 4 02 08250 540 251 </t>
  </si>
  <si>
    <t>`</t>
  </si>
  <si>
    <t xml:space="preserve">012 0707 46 3 16 00350 244 340-8 </t>
  </si>
  <si>
    <t xml:space="preserve">012 0801 46 1 07 04400 244 340-8 </t>
  </si>
  <si>
    <t xml:space="preserve">000 0503 91 9 01 72030 244 310 141 4012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</si>
</sst>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" fontId="3" fillId="0" borderId="20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27" xfId="0" applyNumberFormat="1" applyFont="1" applyBorder="1" applyAlignment="1" applyProtection="1">
      <alignment horizontal="center" wrapText="1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4" fontId="4" fillId="0" borderId="29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173" fontId="4" fillId="0" borderId="26" xfId="0" applyNumberFormat="1" applyFont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4" fillId="0" borderId="33" xfId="0" applyNumberFormat="1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" fontId="0" fillId="0" borderId="0" xfId="0" applyNumberFormat="1" applyAlignment="1">
      <alignment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/>
      <protection/>
    </xf>
    <xf numFmtId="49" fontId="4" fillId="0" borderId="34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9" fontId="4" fillId="0" borderId="39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39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5"/>
  <sheetViews>
    <sheetView showGridLines="0" tabSelected="1" zoomScale="80" zoomScaleNormal="80" zoomScalePageLayoutView="0" workbookViewId="0" topLeftCell="A1">
      <selection activeCell="F16" sqref="F16"/>
    </sheetView>
  </sheetViews>
  <sheetFormatPr defaultColWidth="9.140625" defaultRowHeight="12.75" customHeight="1"/>
  <cols>
    <col min="1" max="1" width="34.140625" style="0" customWidth="1"/>
    <col min="2" max="2" width="5.7109375" style="0" customWidth="1"/>
    <col min="3" max="3" width="55.8515625" style="0" customWidth="1"/>
    <col min="4" max="4" width="19.7109375" style="0" customWidth="1"/>
    <col min="5" max="5" width="19.421875" style="0" customWidth="1"/>
    <col min="6" max="6" width="20.57421875" style="0" customWidth="1"/>
    <col min="8" max="8" width="12.7109375" style="0" bestFit="1" customWidth="1"/>
  </cols>
  <sheetData>
    <row r="2" spans="1:6" ht="15" customHeight="1">
      <c r="A2" s="54" t="s">
        <v>9</v>
      </c>
      <c r="B2" s="54"/>
      <c r="C2" s="54"/>
      <c r="D2" s="54"/>
      <c r="E2" s="1"/>
      <c r="F2" s="2" t="s">
        <v>192</v>
      </c>
    </row>
    <row r="3" spans="1:6" ht="13.5" customHeight="1">
      <c r="A3" s="3"/>
      <c r="B3" s="3"/>
      <c r="C3" s="4"/>
      <c r="D3" s="2"/>
      <c r="E3" s="2"/>
      <c r="F3" s="2"/>
    </row>
    <row r="4" spans="1:6" ht="9.75" customHeight="1">
      <c r="A4" s="55" t="s">
        <v>0</v>
      </c>
      <c r="B4" s="58" t="s">
        <v>1</v>
      </c>
      <c r="C4" s="52" t="s">
        <v>10</v>
      </c>
      <c r="D4" s="61" t="s">
        <v>2</v>
      </c>
      <c r="E4" s="64" t="s">
        <v>3</v>
      </c>
      <c r="F4" s="50" t="s">
        <v>4</v>
      </c>
    </row>
    <row r="5" spans="1:6" ht="5.25" customHeight="1">
      <c r="A5" s="56"/>
      <c r="B5" s="59"/>
      <c r="C5" s="53"/>
      <c r="D5" s="62"/>
      <c r="E5" s="65"/>
      <c r="F5" s="51"/>
    </row>
    <row r="6" spans="1:6" ht="9" customHeight="1">
      <c r="A6" s="56"/>
      <c r="B6" s="59"/>
      <c r="C6" s="53"/>
      <c r="D6" s="62"/>
      <c r="E6" s="65"/>
      <c r="F6" s="51"/>
    </row>
    <row r="7" spans="1:6" ht="6" customHeight="1">
      <c r="A7" s="56"/>
      <c r="B7" s="59"/>
      <c r="C7" s="53"/>
      <c r="D7" s="62"/>
      <c r="E7" s="65"/>
      <c r="F7" s="51"/>
    </row>
    <row r="8" spans="1:6" ht="6" customHeight="1">
      <c r="A8" s="56"/>
      <c r="B8" s="59"/>
      <c r="C8" s="53"/>
      <c r="D8" s="62"/>
      <c r="E8" s="65"/>
      <c r="F8" s="51"/>
    </row>
    <row r="9" spans="1:6" ht="15" customHeight="1">
      <c r="A9" s="56"/>
      <c r="B9" s="59"/>
      <c r="C9" s="53"/>
      <c r="D9" s="62"/>
      <c r="E9" s="65"/>
      <c r="F9" s="51"/>
    </row>
    <row r="10" spans="1:6" ht="3.75" customHeight="1" hidden="1">
      <c r="A10" s="56"/>
      <c r="B10" s="59"/>
      <c r="C10" s="5"/>
      <c r="D10" s="62"/>
      <c r="E10" s="6"/>
      <c r="F10" s="7"/>
    </row>
    <row r="11" spans="1:6" ht="12.75" customHeight="1" hidden="1">
      <c r="A11" s="57"/>
      <c r="B11" s="60"/>
      <c r="C11" s="8"/>
      <c r="D11" s="63"/>
      <c r="E11" s="9"/>
      <c r="F11" s="10"/>
    </row>
    <row r="12" spans="1:6" ht="13.5" customHeight="1" thickBot="1">
      <c r="A12" s="11">
        <v>1</v>
      </c>
      <c r="B12" s="12">
        <v>2</v>
      </c>
      <c r="C12" s="13">
        <v>3</v>
      </c>
      <c r="D12" s="14" t="s">
        <v>5</v>
      </c>
      <c r="E12" s="15" t="s">
        <v>6</v>
      </c>
      <c r="F12" s="16" t="s">
        <v>7</v>
      </c>
    </row>
    <row r="13" spans="1:6" ht="36">
      <c r="A13" s="17" t="s">
        <v>11</v>
      </c>
      <c r="B13" s="18" t="s">
        <v>12</v>
      </c>
      <c r="C13" s="19" t="s">
        <v>13</v>
      </c>
      <c r="D13" s="20">
        <f>D15+D60+D64+D67+D84+D114+D117+D157+D159+D163</f>
        <v>17800375</v>
      </c>
      <c r="E13" s="20">
        <f>E15+E60+E64+E67+E84+E114+E117+E157+E159+E163</f>
        <v>11498117.440000001</v>
      </c>
      <c r="F13" s="20">
        <f>F15+F60+F64+F67+F84+F114+F117+F157+F159+F163</f>
        <v>6801654.699999999</v>
      </c>
    </row>
    <row r="14" spans="1:6" ht="18">
      <c r="A14" s="21" t="s">
        <v>8</v>
      </c>
      <c r="B14" s="22"/>
      <c r="C14" s="23"/>
      <c r="D14" s="24"/>
      <c r="E14" s="25"/>
      <c r="F14" s="26"/>
    </row>
    <row r="15" spans="1:6" ht="36">
      <c r="A15" s="17" t="s">
        <v>14</v>
      </c>
      <c r="B15" s="18" t="s">
        <v>12</v>
      </c>
      <c r="C15" s="19" t="s">
        <v>125</v>
      </c>
      <c r="D15" s="20">
        <f>D16+D19+D45+D47</f>
        <v>4985425.98</v>
      </c>
      <c r="E15" s="20">
        <f>E16+E19+E45+E47</f>
        <v>3514130.1300000004</v>
      </c>
      <c r="F15" s="20">
        <f>F16+F19+F45+F47</f>
        <v>1517518.8499999996</v>
      </c>
    </row>
    <row r="16" spans="1:6" ht="126">
      <c r="A16" s="17" t="s">
        <v>15</v>
      </c>
      <c r="B16" s="18" t="s">
        <v>12</v>
      </c>
      <c r="C16" s="19" t="s">
        <v>124</v>
      </c>
      <c r="D16" s="20">
        <f>D17+D18</f>
        <v>972000</v>
      </c>
      <c r="E16" s="20">
        <f>E17+E18</f>
        <v>682187.75</v>
      </c>
      <c r="F16" s="20">
        <f>F17+F18</f>
        <v>289812.24999999994</v>
      </c>
    </row>
    <row r="17" spans="1:6" ht="36">
      <c r="A17" s="27" t="s">
        <v>16</v>
      </c>
      <c r="B17" s="28" t="s">
        <v>12</v>
      </c>
      <c r="C17" s="29" t="s">
        <v>123</v>
      </c>
      <c r="D17" s="30">
        <v>746000</v>
      </c>
      <c r="E17" s="31">
        <v>533628.06</v>
      </c>
      <c r="F17" s="32">
        <f>IF(OR(D17="-",E17=D17),"-",D17-IF(E17="-",0,E17))</f>
        <v>212371.93999999994</v>
      </c>
    </row>
    <row r="18" spans="1:6" ht="36">
      <c r="A18" s="27" t="s">
        <v>17</v>
      </c>
      <c r="B18" s="28" t="s">
        <v>12</v>
      </c>
      <c r="C18" s="29" t="s">
        <v>57</v>
      </c>
      <c r="D18" s="30">
        <v>226000</v>
      </c>
      <c r="E18" s="31">
        <v>148559.69</v>
      </c>
      <c r="F18" s="32">
        <f>IF(OR(D18="-",E18=D18),"-",D18-IF(E18="-",0,E18))</f>
        <v>77440.31</v>
      </c>
    </row>
    <row r="19" spans="1:6" ht="198">
      <c r="A19" s="17" t="s">
        <v>18</v>
      </c>
      <c r="B19" s="18" t="s">
        <v>12</v>
      </c>
      <c r="C19" s="19" t="s">
        <v>142</v>
      </c>
      <c r="D19" s="20">
        <f>D20+D25+D42</f>
        <v>3476257</v>
      </c>
      <c r="E19" s="20">
        <f>E20+E25+E42</f>
        <v>2467493.9800000004</v>
      </c>
      <c r="F19" s="20">
        <f>D19-E19</f>
        <v>1008763.0199999996</v>
      </c>
    </row>
    <row r="20" spans="1:6" ht="342">
      <c r="A20" s="45" t="s">
        <v>19</v>
      </c>
      <c r="B20" s="46" t="s">
        <v>12</v>
      </c>
      <c r="C20" s="47" t="s">
        <v>58</v>
      </c>
      <c r="D20" s="48">
        <f>D21+D22+D23+D24</f>
        <v>467957</v>
      </c>
      <c r="E20" s="48">
        <f>E21+E22+E23+E24</f>
        <v>314291.86</v>
      </c>
      <c r="F20" s="48">
        <f>F21+F22+F23+F24</f>
        <v>241625.05</v>
      </c>
    </row>
    <row r="21" spans="1:6" ht="36">
      <c r="A21" s="27" t="s">
        <v>16</v>
      </c>
      <c r="B21" s="28" t="s">
        <v>12</v>
      </c>
      <c r="C21" s="29" t="s">
        <v>153</v>
      </c>
      <c r="D21" s="30">
        <v>325000</v>
      </c>
      <c r="E21" s="31">
        <v>228877.25</v>
      </c>
      <c r="F21" s="32">
        <v>145854.75</v>
      </c>
    </row>
    <row r="22" spans="1:6" ht="36">
      <c r="A22" s="27" t="s">
        <v>17</v>
      </c>
      <c r="B22" s="28" t="s">
        <v>12</v>
      </c>
      <c r="C22" s="29" t="s">
        <v>59</v>
      </c>
      <c r="D22" s="30">
        <v>100000</v>
      </c>
      <c r="E22" s="31">
        <v>64366.69</v>
      </c>
      <c r="F22" s="32">
        <v>52813.3</v>
      </c>
    </row>
    <row r="23" spans="1:6" ht="36">
      <c r="A23" s="27" t="s">
        <v>20</v>
      </c>
      <c r="B23" s="28" t="s">
        <v>12</v>
      </c>
      <c r="C23" s="29" t="s">
        <v>60</v>
      </c>
      <c r="D23" s="30">
        <v>0</v>
      </c>
      <c r="E23" s="31">
        <v>0</v>
      </c>
      <c r="F23" s="32">
        <v>0</v>
      </c>
    </row>
    <row r="24" spans="1:6" ht="36">
      <c r="A24" s="27" t="s">
        <v>21</v>
      </c>
      <c r="B24" s="28" t="s">
        <v>12</v>
      </c>
      <c r="C24" s="29" t="s">
        <v>61</v>
      </c>
      <c r="D24" s="30">
        <v>42957</v>
      </c>
      <c r="E24" s="31">
        <v>21047.92</v>
      </c>
      <c r="F24" s="32">
        <v>42957</v>
      </c>
    </row>
    <row r="25" spans="1:6" ht="180">
      <c r="A25" s="45" t="s">
        <v>22</v>
      </c>
      <c r="B25" s="46" t="s">
        <v>12</v>
      </c>
      <c r="C25" s="47" t="s">
        <v>62</v>
      </c>
      <c r="D25" s="48">
        <f>D26+D27+D28+D29+D30+D31+D32+D33+D34+D35+D36+D37+D38+D39+D40+D41</f>
        <v>2505300</v>
      </c>
      <c r="E25" s="48">
        <f>E26+E27+E30+E31+E32+E33+E34+E35+E36+E37+E38+E39+E40+E41</f>
        <v>1798450.4600000002</v>
      </c>
      <c r="F25" s="48">
        <f>F26+F27+F30+F31+F32+F33+F34+F35+F36+F37+F38+F39+F40+F41</f>
        <v>632498.8799999999</v>
      </c>
    </row>
    <row r="26" spans="1:6" ht="36">
      <c r="A26" s="27" t="s">
        <v>16</v>
      </c>
      <c r="B26" s="28" t="s">
        <v>12</v>
      </c>
      <c r="C26" s="29" t="s">
        <v>126</v>
      </c>
      <c r="D26" s="30">
        <v>1627000</v>
      </c>
      <c r="E26" s="31">
        <v>1195737.61</v>
      </c>
      <c r="F26" s="32">
        <f>IF(OR(D26="-",E26=D26),"-",D26-IF(E26="-",0,E26))</f>
        <v>431262.3899999999</v>
      </c>
    </row>
    <row r="27" spans="1:6" ht="36">
      <c r="A27" s="27" t="s">
        <v>17</v>
      </c>
      <c r="B27" s="28" t="s">
        <v>12</v>
      </c>
      <c r="C27" s="29" t="s">
        <v>127</v>
      </c>
      <c r="D27" s="30">
        <v>492000</v>
      </c>
      <c r="E27" s="31">
        <v>451034.67</v>
      </c>
      <c r="F27" s="32">
        <f>IF(OR(D27="-",E27=D27),"-",D27-IF(E27="-",0,E27))</f>
        <v>40965.330000000016</v>
      </c>
    </row>
    <row r="28" spans="1:6" ht="36">
      <c r="A28" s="27" t="s">
        <v>64</v>
      </c>
      <c r="B28" s="28" t="s">
        <v>12</v>
      </c>
      <c r="C28" s="29" t="s">
        <v>128</v>
      </c>
      <c r="D28" s="30">
        <v>11000</v>
      </c>
      <c r="E28" s="31">
        <v>0</v>
      </c>
      <c r="F28" s="32">
        <v>11000</v>
      </c>
    </row>
    <row r="29" spans="1:6" ht="36">
      <c r="A29" s="27" t="s">
        <v>63</v>
      </c>
      <c r="B29" s="28" t="s">
        <v>12</v>
      </c>
      <c r="C29" s="29" t="s">
        <v>129</v>
      </c>
      <c r="D29" s="30">
        <v>0</v>
      </c>
      <c r="E29" s="31">
        <v>0</v>
      </c>
      <c r="F29" s="32">
        <v>0</v>
      </c>
    </row>
    <row r="30" spans="1:8" ht="36">
      <c r="A30" s="27" t="s">
        <v>25</v>
      </c>
      <c r="B30" s="28" t="s">
        <v>12</v>
      </c>
      <c r="C30" s="29" t="s">
        <v>130</v>
      </c>
      <c r="D30" s="30">
        <v>35000</v>
      </c>
      <c r="E30" s="31">
        <v>22729.82</v>
      </c>
      <c r="F30" s="32">
        <f>IF(OR(D30="-",E30=D30),"-",D30-IF(E30="-",0,E30))</f>
        <v>12270.18</v>
      </c>
      <c r="H30" s="41"/>
    </row>
    <row r="31" spans="1:8" ht="36">
      <c r="A31" s="27" t="s">
        <v>26</v>
      </c>
      <c r="B31" s="28" t="s">
        <v>12</v>
      </c>
      <c r="C31" s="29" t="s">
        <v>131</v>
      </c>
      <c r="D31" s="30">
        <v>97800</v>
      </c>
      <c r="E31" s="31">
        <v>48615.39</v>
      </c>
      <c r="F31" s="32">
        <f>IF(OR(D31="-",E31=D31),"-",D31-IF(E31="-",0,E31))</f>
        <v>49184.61</v>
      </c>
      <c r="H31" s="41"/>
    </row>
    <row r="32" spans="1:6" ht="36">
      <c r="A32" s="27" t="s">
        <v>26</v>
      </c>
      <c r="B32" s="28" t="s">
        <v>12</v>
      </c>
      <c r="C32" s="29" t="s">
        <v>132</v>
      </c>
      <c r="D32" s="30">
        <v>35000</v>
      </c>
      <c r="E32" s="31">
        <v>0</v>
      </c>
      <c r="F32" s="32">
        <v>0</v>
      </c>
    </row>
    <row r="33" spans="1:6" ht="36">
      <c r="A33" s="27" t="s">
        <v>26</v>
      </c>
      <c r="B33" s="28" t="s">
        <v>12</v>
      </c>
      <c r="C33" s="29" t="s">
        <v>133</v>
      </c>
      <c r="D33" s="30">
        <v>1700</v>
      </c>
      <c r="E33" s="31">
        <v>728.5</v>
      </c>
      <c r="F33" s="32">
        <f>IF(OR(D33="-",E33=D33),"-",D33-IF(E33="-",0,E33))</f>
        <v>971.5</v>
      </c>
    </row>
    <row r="34" spans="1:6" ht="54">
      <c r="A34" s="27" t="s">
        <v>27</v>
      </c>
      <c r="B34" s="28" t="s">
        <v>12</v>
      </c>
      <c r="C34" s="29" t="s">
        <v>134</v>
      </c>
      <c r="D34" s="30">
        <v>24000</v>
      </c>
      <c r="E34" s="31">
        <v>0</v>
      </c>
      <c r="F34" s="32">
        <v>0</v>
      </c>
    </row>
    <row r="35" spans="1:6" ht="36">
      <c r="A35" s="27" t="s">
        <v>28</v>
      </c>
      <c r="B35" s="28" t="s">
        <v>12</v>
      </c>
      <c r="C35" s="29" t="s">
        <v>135</v>
      </c>
      <c r="D35" s="30">
        <v>20000</v>
      </c>
      <c r="E35" s="31">
        <v>3489</v>
      </c>
      <c r="F35" s="32">
        <f>IF(OR(D35="-",E35=D35),"-",D35-IF(E35="-",0,E35))</f>
        <v>16511</v>
      </c>
    </row>
    <row r="36" spans="1:6" ht="36">
      <c r="A36" s="27" t="s">
        <v>29</v>
      </c>
      <c r="B36" s="28" t="s">
        <v>12</v>
      </c>
      <c r="C36" s="29" t="s">
        <v>136</v>
      </c>
      <c r="D36" s="30">
        <v>30000</v>
      </c>
      <c r="E36" s="31">
        <v>0</v>
      </c>
      <c r="F36" s="32">
        <f>IF(OR(D36="-",E36=D36),"-",D36-IF(E36="-",0,E36))</f>
        <v>30000</v>
      </c>
    </row>
    <row r="37" spans="1:6" ht="36">
      <c r="A37" s="27" t="s">
        <v>20</v>
      </c>
      <c r="B37" s="28" t="s">
        <v>12</v>
      </c>
      <c r="C37" s="29" t="s">
        <v>137</v>
      </c>
      <c r="D37" s="30">
        <v>0</v>
      </c>
      <c r="E37" s="31">
        <v>0</v>
      </c>
      <c r="F37" s="32">
        <v>0</v>
      </c>
    </row>
    <row r="38" spans="1:6" ht="36">
      <c r="A38" s="27" t="s">
        <v>21</v>
      </c>
      <c r="B38" s="28" t="s">
        <v>12</v>
      </c>
      <c r="C38" s="29" t="s">
        <v>138</v>
      </c>
      <c r="D38" s="30">
        <v>90000</v>
      </c>
      <c r="E38" s="31">
        <v>45000</v>
      </c>
      <c r="F38" s="32">
        <f>IF(OR(D38="-",E38=D38),"-",D38-IF(E38="-",0,E38))</f>
        <v>45000</v>
      </c>
    </row>
    <row r="39" spans="1:6" ht="36">
      <c r="A39" s="27" t="s">
        <v>21</v>
      </c>
      <c r="B39" s="28" t="s">
        <v>12</v>
      </c>
      <c r="C39" s="29" t="s">
        <v>139</v>
      </c>
      <c r="D39" s="30">
        <v>35000</v>
      </c>
      <c r="E39" s="31">
        <v>29137.52</v>
      </c>
      <c r="F39" s="32">
        <f>IF(OR(D39="-",E39=D39),"-",D39-IF(E39="-",0,E39))</f>
        <v>5862.48</v>
      </c>
    </row>
    <row r="40" spans="1:6" ht="36">
      <c r="A40" s="27" t="s">
        <v>30</v>
      </c>
      <c r="B40" s="28" t="s">
        <v>12</v>
      </c>
      <c r="C40" s="29" t="s">
        <v>140</v>
      </c>
      <c r="D40" s="30">
        <v>6300</v>
      </c>
      <c r="E40" s="31">
        <v>1949.34</v>
      </c>
      <c r="F40" s="32">
        <v>0</v>
      </c>
    </row>
    <row r="41" spans="1:6" ht="36">
      <c r="A41" s="27" t="s">
        <v>30</v>
      </c>
      <c r="B41" s="28" t="s">
        <v>12</v>
      </c>
      <c r="C41" s="29" t="s">
        <v>141</v>
      </c>
      <c r="D41" s="30">
        <v>500</v>
      </c>
      <c r="E41" s="31">
        <v>28.61</v>
      </c>
      <c r="F41" s="32">
        <f aca="true" t="shared" si="0" ref="F41:F59">IF(OR(D41="-",E41=D41),"-",D41-IF(E41="-",0,E41))</f>
        <v>471.39</v>
      </c>
    </row>
    <row r="42" spans="1:6" ht="270">
      <c r="A42" s="45" t="s">
        <v>31</v>
      </c>
      <c r="B42" s="46" t="s">
        <v>12</v>
      </c>
      <c r="C42" s="47" t="s">
        <v>143</v>
      </c>
      <c r="D42" s="48">
        <f>D43+D44</f>
        <v>503000</v>
      </c>
      <c r="E42" s="48">
        <f>E43+E44</f>
        <v>354751.66000000003</v>
      </c>
      <c r="F42" s="48">
        <f>F43+F44</f>
        <v>113104.53999999998</v>
      </c>
    </row>
    <row r="43" spans="1:6" ht="36">
      <c r="A43" s="27" t="s">
        <v>16</v>
      </c>
      <c r="B43" s="28" t="s">
        <v>12</v>
      </c>
      <c r="C43" s="29" t="s">
        <v>144</v>
      </c>
      <c r="D43" s="30">
        <v>386000</v>
      </c>
      <c r="E43" s="31">
        <v>272895.46</v>
      </c>
      <c r="F43" s="32">
        <f t="shared" si="0"/>
        <v>113104.53999999998</v>
      </c>
    </row>
    <row r="44" spans="1:6" ht="36">
      <c r="A44" s="27" t="s">
        <v>17</v>
      </c>
      <c r="B44" s="28" t="s">
        <v>12</v>
      </c>
      <c r="C44" s="29" t="s">
        <v>145</v>
      </c>
      <c r="D44" s="30">
        <v>117000</v>
      </c>
      <c r="E44" s="31">
        <v>81856.2</v>
      </c>
      <c r="F44" s="32">
        <v>0</v>
      </c>
    </row>
    <row r="45" spans="1:6" ht="36">
      <c r="A45" s="17" t="s">
        <v>32</v>
      </c>
      <c r="B45" s="18" t="s">
        <v>12</v>
      </c>
      <c r="C45" s="29" t="s">
        <v>33</v>
      </c>
      <c r="D45" s="20">
        <f>D46</f>
        <v>5000</v>
      </c>
      <c r="E45" s="20">
        <f>E46</f>
        <v>0</v>
      </c>
      <c r="F45" s="20">
        <f>F46</f>
        <v>5000</v>
      </c>
    </row>
    <row r="46" spans="1:6" ht="36">
      <c r="A46" s="27" t="s">
        <v>30</v>
      </c>
      <c r="B46" s="28" t="s">
        <v>12</v>
      </c>
      <c r="C46" s="29" t="s">
        <v>34</v>
      </c>
      <c r="D46" s="30">
        <v>5000</v>
      </c>
      <c r="E46" s="31">
        <v>0</v>
      </c>
      <c r="F46" s="32">
        <f t="shared" si="0"/>
        <v>5000</v>
      </c>
    </row>
    <row r="47" spans="1:6" ht="54">
      <c r="A47" s="17" t="s">
        <v>35</v>
      </c>
      <c r="B47" s="18" t="s">
        <v>12</v>
      </c>
      <c r="C47" s="47" t="s">
        <v>188</v>
      </c>
      <c r="D47" s="20">
        <f>D49+D48+D50+D51+D52+D53+D54+D55+D56+D57+D58+D59</f>
        <v>532168.98</v>
      </c>
      <c r="E47" s="20">
        <f>E49+E48+E50+E51+E52+E53+E54+E55+E56+E57+E58+E59</f>
        <v>364448.4</v>
      </c>
      <c r="F47" s="20">
        <f>F49+F48+F50+F51+F52+F53+F54+F55+F56+F57+F58+F59</f>
        <v>213943.58000000002</v>
      </c>
    </row>
    <row r="48" spans="1:9" ht="36">
      <c r="A48" s="27" t="s">
        <v>29</v>
      </c>
      <c r="B48" s="28" t="s">
        <v>12</v>
      </c>
      <c r="C48" s="29" t="s">
        <v>182</v>
      </c>
      <c r="D48" s="33">
        <v>25000</v>
      </c>
      <c r="E48" s="39">
        <v>25000</v>
      </c>
      <c r="F48" s="39">
        <v>0</v>
      </c>
      <c r="I48" t="s">
        <v>203</v>
      </c>
    </row>
    <row r="49" spans="1:6" ht="36">
      <c r="A49" s="27" t="s">
        <v>29</v>
      </c>
      <c r="B49" s="28" t="s">
        <v>12</v>
      </c>
      <c r="C49" s="29" t="s">
        <v>154</v>
      </c>
      <c r="D49" s="30">
        <v>72000</v>
      </c>
      <c r="E49" s="31">
        <v>30000</v>
      </c>
      <c r="F49" s="32">
        <v>54000</v>
      </c>
    </row>
    <row r="50" spans="1:6" ht="36">
      <c r="A50" s="27" t="s">
        <v>29</v>
      </c>
      <c r="B50" s="28" t="s">
        <v>12</v>
      </c>
      <c r="C50" s="29" t="s">
        <v>65</v>
      </c>
      <c r="D50" s="30">
        <v>25000</v>
      </c>
      <c r="E50" s="31">
        <v>20000</v>
      </c>
      <c r="F50" s="32">
        <v>5000</v>
      </c>
    </row>
    <row r="51" spans="1:6" ht="36">
      <c r="A51" s="27" t="s">
        <v>30</v>
      </c>
      <c r="B51" s="28" t="s">
        <v>12</v>
      </c>
      <c r="C51" s="29" t="s">
        <v>66</v>
      </c>
      <c r="D51" s="30">
        <v>3000</v>
      </c>
      <c r="E51" s="31">
        <v>2757.4</v>
      </c>
      <c r="F51" s="32">
        <f t="shared" si="0"/>
        <v>242.5999999999999</v>
      </c>
    </row>
    <row r="52" spans="1:6" ht="36">
      <c r="A52" s="27" t="s">
        <v>36</v>
      </c>
      <c r="B52" s="28" t="s">
        <v>12</v>
      </c>
      <c r="C52" s="29" t="s">
        <v>67</v>
      </c>
      <c r="D52" s="30">
        <v>57000</v>
      </c>
      <c r="E52" s="31">
        <v>25800</v>
      </c>
      <c r="F52" s="32">
        <f t="shared" si="0"/>
        <v>31200</v>
      </c>
    </row>
    <row r="53" spans="1:6" ht="36">
      <c r="A53" s="27" t="s">
        <v>29</v>
      </c>
      <c r="B53" s="28" t="s">
        <v>12</v>
      </c>
      <c r="C53" s="29" t="s">
        <v>183</v>
      </c>
      <c r="D53" s="30">
        <v>39650</v>
      </c>
      <c r="E53" s="31">
        <v>39623</v>
      </c>
      <c r="F53" s="32">
        <v>34250</v>
      </c>
    </row>
    <row r="54" spans="1:6" ht="36">
      <c r="A54" s="27" t="s">
        <v>29</v>
      </c>
      <c r="B54" s="28" t="s">
        <v>12</v>
      </c>
      <c r="C54" s="29" t="s">
        <v>155</v>
      </c>
      <c r="D54" s="30">
        <v>7875</v>
      </c>
      <c r="E54" s="31">
        <v>7875</v>
      </c>
      <c r="F54" s="32">
        <v>0</v>
      </c>
    </row>
    <row r="55" spans="1:6" ht="36">
      <c r="A55" s="27" t="s">
        <v>21</v>
      </c>
      <c r="B55" s="28" t="s">
        <v>12</v>
      </c>
      <c r="C55" s="29" t="s">
        <v>184</v>
      </c>
      <c r="D55" s="30">
        <v>3600</v>
      </c>
      <c r="E55" s="31">
        <v>3600</v>
      </c>
      <c r="F55" s="32">
        <v>0</v>
      </c>
    </row>
    <row r="56" spans="1:6" ht="72">
      <c r="A56" s="27" t="s">
        <v>38</v>
      </c>
      <c r="B56" s="28" t="s">
        <v>12</v>
      </c>
      <c r="C56" s="29" t="s">
        <v>156</v>
      </c>
      <c r="D56" s="30">
        <v>27616</v>
      </c>
      <c r="E56" s="31">
        <v>20712</v>
      </c>
      <c r="F56" s="32">
        <f t="shared" si="0"/>
        <v>6904</v>
      </c>
    </row>
    <row r="57" spans="1:6" ht="36">
      <c r="A57" s="27" t="s">
        <v>37</v>
      </c>
      <c r="B57" s="28" t="s">
        <v>12</v>
      </c>
      <c r="C57" s="29" t="s">
        <v>157</v>
      </c>
      <c r="D57" s="30">
        <v>126317</v>
      </c>
      <c r="E57" s="31">
        <v>94737.75</v>
      </c>
      <c r="F57" s="32">
        <f t="shared" si="0"/>
        <v>31579.25</v>
      </c>
    </row>
    <row r="58" spans="1:6" ht="36">
      <c r="A58" s="27" t="s">
        <v>37</v>
      </c>
      <c r="B58" s="28" t="s">
        <v>12</v>
      </c>
      <c r="C58" s="29" t="s">
        <v>158</v>
      </c>
      <c r="D58" s="30">
        <v>125791</v>
      </c>
      <c r="E58" s="31">
        <v>94343.25</v>
      </c>
      <c r="F58" s="32">
        <f t="shared" si="0"/>
        <v>31447.75</v>
      </c>
    </row>
    <row r="59" spans="1:6" ht="36">
      <c r="A59" s="27" t="s">
        <v>37</v>
      </c>
      <c r="B59" s="28" t="s">
        <v>12</v>
      </c>
      <c r="C59" s="29" t="s">
        <v>202</v>
      </c>
      <c r="D59" s="33">
        <v>19319.98</v>
      </c>
      <c r="E59" s="39">
        <v>0</v>
      </c>
      <c r="F59" s="39">
        <f t="shared" si="0"/>
        <v>19319.98</v>
      </c>
    </row>
    <row r="60" spans="1:6" ht="36">
      <c r="A60" s="17" t="s">
        <v>39</v>
      </c>
      <c r="B60" s="18" t="s">
        <v>12</v>
      </c>
      <c r="C60" s="19" t="s">
        <v>68</v>
      </c>
      <c r="D60" s="20">
        <f>D61+D62+D63</f>
        <v>96630</v>
      </c>
      <c r="E60" s="20">
        <f>E61+E62+E63</f>
        <v>65499.31</v>
      </c>
      <c r="F60" s="20">
        <f>F61+F62+F63</f>
        <v>110680</v>
      </c>
    </row>
    <row r="61" spans="1:6" ht="36">
      <c r="A61" s="27" t="s">
        <v>16</v>
      </c>
      <c r="B61" s="28" t="s">
        <v>12</v>
      </c>
      <c r="C61" s="29" t="s">
        <v>159</v>
      </c>
      <c r="D61" s="30">
        <v>73000</v>
      </c>
      <c r="E61" s="31">
        <v>50735.96</v>
      </c>
      <c r="F61" s="33">
        <v>78480</v>
      </c>
    </row>
    <row r="62" spans="1:6" ht="36">
      <c r="A62" s="27" t="s">
        <v>17</v>
      </c>
      <c r="B62" s="28" t="s">
        <v>12</v>
      </c>
      <c r="C62" s="29" t="s">
        <v>69</v>
      </c>
      <c r="D62" s="30">
        <v>23630</v>
      </c>
      <c r="E62" s="31">
        <v>14763.35</v>
      </c>
      <c r="F62" s="33">
        <v>25680</v>
      </c>
    </row>
    <row r="63" spans="1:6" ht="36">
      <c r="A63" s="27" t="s">
        <v>21</v>
      </c>
      <c r="B63" s="28" t="s">
        <v>12</v>
      </c>
      <c r="C63" s="29" t="s">
        <v>70</v>
      </c>
      <c r="D63" s="33">
        <v>0</v>
      </c>
      <c r="E63" s="39">
        <v>0</v>
      </c>
      <c r="F63" s="33">
        <v>6520</v>
      </c>
    </row>
    <row r="64" spans="1:6" ht="75" customHeight="1">
      <c r="A64" s="17" t="s">
        <v>71</v>
      </c>
      <c r="B64" s="18" t="s">
        <v>12</v>
      </c>
      <c r="C64" s="19" t="s">
        <v>72</v>
      </c>
      <c r="D64" s="20">
        <f>D65+D66</f>
        <v>20000</v>
      </c>
      <c r="E64" s="20">
        <f>E65+E66</f>
        <v>0</v>
      </c>
      <c r="F64" s="20">
        <f>F65+F66</f>
        <v>20000</v>
      </c>
    </row>
    <row r="65" spans="1:6" ht="36">
      <c r="A65" s="42" t="s">
        <v>29</v>
      </c>
      <c r="B65" s="43" t="s">
        <v>12</v>
      </c>
      <c r="C65" s="44" t="s">
        <v>74</v>
      </c>
      <c r="D65" s="33">
        <v>0</v>
      </c>
      <c r="E65" s="39">
        <v>0</v>
      </c>
      <c r="F65" s="30">
        <v>0</v>
      </c>
    </row>
    <row r="66" spans="1:6" ht="36">
      <c r="A66" s="42" t="s">
        <v>21</v>
      </c>
      <c r="B66" s="43" t="s">
        <v>12</v>
      </c>
      <c r="C66" s="44" t="s">
        <v>73</v>
      </c>
      <c r="D66" s="33">
        <v>20000</v>
      </c>
      <c r="E66" s="39">
        <v>0</v>
      </c>
      <c r="F66" s="33">
        <v>20000</v>
      </c>
    </row>
    <row r="67" spans="1:6" ht="36">
      <c r="A67" s="17" t="s">
        <v>40</v>
      </c>
      <c r="B67" s="18" t="s">
        <v>12</v>
      </c>
      <c r="C67" s="19" t="s">
        <v>75</v>
      </c>
      <c r="D67" s="20">
        <f>D68+D82</f>
        <v>1283529</v>
      </c>
      <c r="E67" s="20">
        <f>E68+E82</f>
        <v>858469.58</v>
      </c>
      <c r="F67" s="20">
        <f>F68+F82</f>
        <v>434059.42000000004</v>
      </c>
    </row>
    <row r="68" spans="1:6" ht="162">
      <c r="A68" s="45" t="s">
        <v>41</v>
      </c>
      <c r="B68" s="46" t="s">
        <v>12</v>
      </c>
      <c r="C68" s="47" t="s">
        <v>76</v>
      </c>
      <c r="D68" s="48">
        <f>D69+D70+D71+D72+D73+D74+D75+D76+D77+D78+D79+D80+D81</f>
        <v>1033529</v>
      </c>
      <c r="E68" s="48">
        <f>E69+E70+E71+E72+E73+E74+E75+E76+E77+E78+E79+E80+E81</f>
        <v>797769.58</v>
      </c>
      <c r="F68" s="48">
        <f>F69+F70+F71+F72+F73+F74+F75+F76+F77+F78+F79+F80+F81</f>
        <v>235759.42</v>
      </c>
    </row>
    <row r="69" spans="1:6" ht="36">
      <c r="A69" s="27" t="s">
        <v>23</v>
      </c>
      <c r="B69" s="28" t="s">
        <v>12</v>
      </c>
      <c r="C69" s="40" t="s">
        <v>164</v>
      </c>
      <c r="D69" s="30">
        <v>100637.26</v>
      </c>
      <c r="E69" s="31">
        <v>0</v>
      </c>
      <c r="F69" s="32">
        <f aca="true" t="shared" si="1" ref="F69:F81">IF(OR(D69="-",E69=D69),"-",D69-IF(E69="-",0,E69))</f>
        <v>100637.26</v>
      </c>
    </row>
    <row r="70" spans="1:6" ht="36">
      <c r="A70" s="27" t="s">
        <v>24</v>
      </c>
      <c r="B70" s="28" t="s">
        <v>12</v>
      </c>
      <c r="C70" s="40" t="s">
        <v>79</v>
      </c>
      <c r="D70" s="30">
        <v>1724.39</v>
      </c>
      <c r="E70" s="31">
        <v>0</v>
      </c>
      <c r="F70" s="32">
        <f t="shared" si="1"/>
        <v>1724.39</v>
      </c>
    </row>
    <row r="71" spans="1:6" ht="36">
      <c r="A71" s="27" t="s">
        <v>24</v>
      </c>
      <c r="B71" s="28" t="s">
        <v>12</v>
      </c>
      <c r="C71" s="40" t="s">
        <v>162</v>
      </c>
      <c r="D71" s="30">
        <v>10000</v>
      </c>
      <c r="E71" s="31">
        <v>10000</v>
      </c>
      <c r="F71" s="32">
        <v>0</v>
      </c>
    </row>
    <row r="72" spans="1:6" ht="36">
      <c r="A72" s="27" t="s">
        <v>28</v>
      </c>
      <c r="B72" s="28" t="s">
        <v>12</v>
      </c>
      <c r="C72" s="29" t="s">
        <v>169</v>
      </c>
      <c r="D72" s="30">
        <v>800</v>
      </c>
      <c r="E72" s="31">
        <v>0</v>
      </c>
      <c r="F72" s="32">
        <f t="shared" si="1"/>
        <v>800</v>
      </c>
    </row>
    <row r="73" spans="1:6" ht="36">
      <c r="A73" s="27" t="s">
        <v>28</v>
      </c>
      <c r="B73" s="28" t="s">
        <v>12</v>
      </c>
      <c r="C73" s="29" t="s">
        <v>150</v>
      </c>
      <c r="D73" s="30">
        <v>8000</v>
      </c>
      <c r="E73" s="31">
        <v>7304.44</v>
      </c>
      <c r="F73" s="32">
        <f t="shared" si="1"/>
        <v>695.5600000000004</v>
      </c>
    </row>
    <row r="74" spans="1:6" ht="36">
      <c r="A74" s="27" t="s">
        <v>28</v>
      </c>
      <c r="B74" s="28" t="s">
        <v>12</v>
      </c>
      <c r="C74" s="29" t="s">
        <v>163</v>
      </c>
      <c r="D74" s="30">
        <v>112400</v>
      </c>
      <c r="E74" s="31">
        <v>0</v>
      </c>
      <c r="F74" s="32">
        <f t="shared" si="1"/>
        <v>112400</v>
      </c>
    </row>
    <row r="75" spans="1:6" ht="36">
      <c r="A75" s="27" t="s">
        <v>29</v>
      </c>
      <c r="B75" s="28" t="s">
        <v>12</v>
      </c>
      <c r="C75" s="40" t="s">
        <v>78</v>
      </c>
      <c r="D75" s="30">
        <v>124500</v>
      </c>
      <c r="E75" s="31">
        <v>124500</v>
      </c>
      <c r="F75" s="32">
        <v>0</v>
      </c>
    </row>
    <row r="76" spans="1:6" ht="36">
      <c r="A76" s="27" t="s">
        <v>29</v>
      </c>
      <c r="B76" s="28" t="s">
        <v>12</v>
      </c>
      <c r="C76" s="40" t="s">
        <v>191</v>
      </c>
      <c r="D76" s="30">
        <v>41000</v>
      </c>
      <c r="E76" s="31">
        <v>41000</v>
      </c>
      <c r="F76" s="32">
        <v>0</v>
      </c>
    </row>
    <row r="77" spans="1:6" ht="36">
      <c r="A77" s="27" t="s">
        <v>21</v>
      </c>
      <c r="B77" s="28" t="s">
        <v>12</v>
      </c>
      <c r="C77" s="40" t="s">
        <v>166</v>
      </c>
      <c r="D77" s="30">
        <v>76700</v>
      </c>
      <c r="E77" s="31">
        <v>76700</v>
      </c>
      <c r="F77" s="32">
        <v>0</v>
      </c>
    </row>
    <row r="78" spans="1:6" ht="36">
      <c r="A78" s="27" t="s">
        <v>28</v>
      </c>
      <c r="B78" s="28" t="s">
        <v>12</v>
      </c>
      <c r="C78" s="29" t="s">
        <v>170</v>
      </c>
      <c r="D78" s="30">
        <v>273600</v>
      </c>
      <c r="E78" s="31">
        <v>273600</v>
      </c>
      <c r="F78" s="32">
        <v>0</v>
      </c>
    </row>
    <row r="79" spans="1:6" ht="36">
      <c r="A79" s="27" t="s">
        <v>28</v>
      </c>
      <c r="B79" s="28" t="s">
        <v>12</v>
      </c>
      <c r="C79" s="29" t="s">
        <v>167</v>
      </c>
      <c r="D79" s="33">
        <v>125762.74</v>
      </c>
      <c r="E79" s="39">
        <v>125762.74</v>
      </c>
      <c r="F79" s="39">
        <v>0</v>
      </c>
    </row>
    <row r="80" spans="1:6" ht="36">
      <c r="A80" s="27" t="s">
        <v>28</v>
      </c>
      <c r="B80" s="28" t="s">
        <v>12</v>
      </c>
      <c r="C80" s="29" t="s">
        <v>168</v>
      </c>
      <c r="D80" s="33">
        <v>61404.61</v>
      </c>
      <c r="E80" s="39">
        <v>60900</v>
      </c>
      <c r="F80" s="39">
        <f t="shared" si="1"/>
        <v>504.6100000000006</v>
      </c>
    </row>
    <row r="81" spans="1:6" ht="36">
      <c r="A81" s="27" t="s">
        <v>29</v>
      </c>
      <c r="B81" s="28" t="s">
        <v>12</v>
      </c>
      <c r="C81" s="40" t="s">
        <v>165</v>
      </c>
      <c r="D81" s="33">
        <v>97000</v>
      </c>
      <c r="E81" s="39">
        <v>78002.4</v>
      </c>
      <c r="F81" s="39">
        <f t="shared" si="1"/>
        <v>18997.600000000006</v>
      </c>
    </row>
    <row r="82" spans="1:6" ht="54">
      <c r="A82" s="17" t="s">
        <v>42</v>
      </c>
      <c r="B82" s="18" t="s">
        <v>12</v>
      </c>
      <c r="C82" s="47" t="s">
        <v>77</v>
      </c>
      <c r="D82" s="20">
        <f>D83</f>
        <v>250000</v>
      </c>
      <c r="E82" s="20">
        <f>E83</f>
        <v>60700</v>
      </c>
      <c r="F82" s="20">
        <f>F83</f>
        <v>198300</v>
      </c>
    </row>
    <row r="83" spans="1:6" ht="36">
      <c r="A83" s="27" t="s">
        <v>29</v>
      </c>
      <c r="B83" s="28" t="s">
        <v>12</v>
      </c>
      <c r="C83" s="29" t="s">
        <v>80</v>
      </c>
      <c r="D83" s="30">
        <v>250000</v>
      </c>
      <c r="E83" s="31">
        <v>60700</v>
      </c>
      <c r="F83" s="32">
        <v>198300</v>
      </c>
    </row>
    <row r="84" spans="1:6" ht="54">
      <c r="A84" s="17" t="s">
        <v>43</v>
      </c>
      <c r="B84" s="18" t="s">
        <v>12</v>
      </c>
      <c r="C84" s="19" t="s">
        <v>119</v>
      </c>
      <c r="D84" s="20">
        <f>D85+D87+D94</f>
        <v>6011164.02</v>
      </c>
      <c r="E84" s="20">
        <f>E85+E87+E94</f>
        <v>3161520.19</v>
      </c>
      <c r="F84" s="20">
        <f>F85+F87+F94</f>
        <v>2849643.83</v>
      </c>
    </row>
    <row r="85" spans="1:6" ht="36">
      <c r="A85" s="17" t="s">
        <v>44</v>
      </c>
      <c r="B85" s="18" t="s">
        <v>12</v>
      </c>
      <c r="C85" s="47" t="s">
        <v>120</v>
      </c>
      <c r="D85" s="20">
        <f>D86</f>
        <v>251000</v>
      </c>
      <c r="E85" s="20">
        <f>E86</f>
        <v>161690.19</v>
      </c>
      <c r="F85" s="20">
        <f>F86</f>
        <v>89309.81</v>
      </c>
    </row>
    <row r="86" spans="1:6" ht="36">
      <c r="A86" s="27" t="s">
        <v>28</v>
      </c>
      <c r="B86" s="28" t="s">
        <v>12</v>
      </c>
      <c r="C86" s="29" t="s">
        <v>152</v>
      </c>
      <c r="D86" s="30">
        <v>251000</v>
      </c>
      <c r="E86" s="31">
        <v>161690.19</v>
      </c>
      <c r="F86" s="32">
        <f aca="true" t="shared" si="2" ref="F86:F112">IF(OR(D86="-",E86=D86),"-",D86-IF(E86="-",0,E86))</f>
        <v>89309.81</v>
      </c>
    </row>
    <row r="87" spans="1:6" ht="36">
      <c r="A87" s="17" t="s">
        <v>45</v>
      </c>
      <c r="B87" s="18" t="s">
        <v>12</v>
      </c>
      <c r="C87" s="47" t="s">
        <v>121</v>
      </c>
      <c r="D87" s="20">
        <f>D88+D89+D90+D92+D93+D91</f>
        <v>2470654</v>
      </c>
      <c r="E87" s="20">
        <f>E88+E89+E90+E92+E93+E91</f>
        <v>148523.31</v>
      </c>
      <c r="F87" s="20">
        <f>F88+F89+F90+F92+F93+F91</f>
        <v>2322130.69</v>
      </c>
    </row>
    <row r="88" spans="1:6" ht="36">
      <c r="A88" s="27" t="s">
        <v>28</v>
      </c>
      <c r="B88" s="28" t="s">
        <v>12</v>
      </c>
      <c r="C88" s="29" t="s">
        <v>81</v>
      </c>
      <c r="D88" s="30">
        <v>229190</v>
      </c>
      <c r="E88" s="31">
        <v>21913.31</v>
      </c>
      <c r="F88" s="32">
        <f t="shared" si="2"/>
        <v>207276.69</v>
      </c>
    </row>
    <row r="89" spans="1:6" ht="36">
      <c r="A89" s="27" t="s">
        <v>29</v>
      </c>
      <c r="B89" s="28" t="s">
        <v>12</v>
      </c>
      <c r="C89" s="29" t="s">
        <v>82</v>
      </c>
      <c r="D89" s="30">
        <v>123000</v>
      </c>
      <c r="E89" s="31">
        <v>23000</v>
      </c>
      <c r="F89" s="32">
        <f t="shared" si="2"/>
        <v>100000</v>
      </c>
    </row>
    <row r="90" spans="1:6" ht="36">
      <c r="A90" s="27" t="s">
        <v>21</v>
      </c>
      <c r="B90" s="28" t="s">
        <v>12</v>
      </c>
      <c r="C90" s="29" t="s">
        <v>189</v>
      </c>
      <c r="D90" s="33">
        <v>103610</v>
      </c>
      <c r="E90" s="39">
        <v>103610</v>
      </c>
      <c r="F90" s="39">
        <v>0</v>
      </c>
    </row>
    <row r="91" spans="1:6" ht="36">
      <c r="A91" s="27" t="s">
        <v>28</v>
      </c>
      <c r="B91" s="28"/>
      <c r="C91" s="29" t="s">
        <v>198</v>
      </c>
      <c r="D91" s="33">
        <v>1864854</v>
      </c>
      <c r="E91" s="39">
        <v>0</v>
      </c>
      <c r="F91" s="39">
        <v>1864854</v>
      </c>
    </row>
    <row r="92" spans="1:6" ht="36">
      <c r="A92" s="27" t="s">
        <v>21</v>
      </c>
      <c r="B92" s="28" t="s">
        <v>12</v>
      </c>
      <c r="C92" s="29" t="s">
        <v>171</v>
      </c>
      <c r="D92" s="33">
        <v>133500</v>
      </c>
      <c r="E92" s="39">
        <v>0</v>
      </c>
      <c r="F92" s="39">
        <f t="shared" si="2"/>
        <v>133500</v>
      </c>
    </row>
    <row r="93" spans="1:6" ht="36">
      <c r="A93" s="27" t="s">
        <v>21</v>
      </c>
      <c r="B93" s="28" t="s">
        <v>12</v>
      </c>
      <c r="C93" s="29" t="s">
        <v>172</v>
      </c>
      <c r="D93" s="33">
        <v>16500</v>
      </c>
      <c r="E93" s="39">
        <v>0</v>
      </c>
      <c r="F93" s="39">
        <f t="shared" si="2"/>
        <v>16500</v>
      </c>
    </row>
    <row r="94" spans="1:6" ht="36">
      <c r="A94" s="17" t="s">
        <v>46</v>
      </c>
      <c r="B94" s="18" t="s">
        <v>12</v>
      </c>
      <c r="C94" s="47" t="s">
        <v>122</v>
      </c>
      <c r="D94" s="20">
        <f>D95+D96+D97+D98+D99+D100+D101+D102+D103+D104+D105+D106+D107+D109+D108+D110+D111+D112+D113</f>
        <v>3289510.02</v>
      </c>
      <c r="E94" s="20">
        <f>E95+E96+E97+E98+E99+E100+E101+E102+E103+E104+E105+E106+E107+E109+E108+E110+E111+E112+E113</f>
        <v>2851306.69</v>
      </c>
      <c r="F94" s="20">
        <f>F95+F96+F97+F98+F99+F100+F101+F102+F103+F104+F105+F106+F107+F109+F108+F110+F111+F112+F113</f>
        <v>438203.3300000001</v>
      </c>
    </row>
    <row r="95" spans="1:6" ht="36">
      <c r="A95" s="27" t="s">
        <v>26</v>
      </c>
      <c r="B95" s="28" t="s">
        <v>12</v>
      </c>
      <c r="C95" s="29" t="s">
        <v>83</v>
      </c>
      <c r="D95" s="30">
        <v>300000</v>
      </c>
      <c r="E95" s="31">
        <v>148753.06</v>
      </c>
      <c r="F95" s="32">
        <f t="shared" si="2"/>
        <v>151246.94</v>
      </c>
    </row>
    <row r="96" spans="1:6" ht="36">
      <c r="A96" s="27" t="s">
        <v>28</v>
      </c>
      <c r="B96" s="28" t="s">
        <v>12</v>
      </c>
      <c r="C96" s="29" t="s">
        <v>84</v>
      </c>
      <c r="D96" s="30">
        <v>115640</v>
      </c>
      <c r="E96" s="31">
        <v>95640</v>
      </c>
      <c r="F96" s="32">
        <f t="shared" si="2"/>
        <v>20000</v>
      </c>
    </row>
    <row r="97" spans="1:6" ht="36">
      <c r="A97" s="27" t="s">
        <v>21</v>
      </c>
      <c r="B97" s="28" t="s">
        <v>12</v>
      </c>
      <c r="C97" s="29" t="s">
        <v>85</v>
      </c>
      <c r="D97" s="30">
        <v>45740.02</v>
      </c>
      <c r="E97" s="31">
        <v>17785</v>
      </c>
      <c r="F97" s="32">
        <f t="shared" si="2"/>
        <v>27955.019999999997</v>
      </c>
    </row>
    <row r="98" spans="1:6" ht="36">
      <c r="A98" s="27" t="s">
        <v>30</v>
      </c>
      <c r="B98" s="28" t="s">
        <v>12</v>
      </c>
      <c r="C98" s="29" t="s">
        <v>86</v>
      </c>
      <c r="D98" s="30">
        <v>2000</v>
      </c>
      <c r="E98" s="31">
        <v>592.23</v>
      </c>
      <c r="F98" s="32">
        <f t="shared" si="2"/>
        <v>1407.77</v>
      </c>
    </row>
    <row r="99" spans="1:6" ht="36">
      <c r="A99" s="27" t="s">
        <v>23</v>
      </c>
      <c r="B99" s="28" t="s">
        <v>12</v>
      </c>
      <c r="C99" s="29" t="s">
        <v>88</v>
      </c>
      <c r="D99" s="30">
        <v>0</v>
      </c>
      <c r="E99" s="31">
        <v>0</v>
      </c>
      <c r="F99" s="32">
        <v>0</v>
      </c>
    </row>
    <row r="100" spans="1:6" ht="36">
      <c r="A100" s="27" t="s">
        <v>23</v>
      </c>
      <c r="B100" s="28" t="s">
        <v>12</v>
      </c>
      <c r="C100" s="29" t="s">
        <v>87</v>
      </c>
      <c r="D100" s="30">
        <v>100000</v>
      </c>
      <c r="E100" s="31">
        <v>31410.22</v>
      </c>
      <c r="F100" s="32">
        <f t="shared" si="2"/>
        <v>68589.78</v>
      </c>
    </row>
    <row r="101" spans="1:6" ht="36">
      <c r="A101" s="27" t="s">
        <v>23</v>
      </c>
      <c r="B101" s="28" t="s">
        <v>12</v>
      </c>
      <c r="C101" s="29" t="s">
        <v>173</v>
      </c>
      <c r="D101" s="30">
        <v>10000</v>
      </c>
      <c r="E101" s="31">
        <v>0</v>
      </c>
      <c r="F101" s="32">
        <f t="shared" si="2"/>
        <v>10000</v>
      </c>
    </row>
    <row r="102" spans="1:6" ht="36">
      <c r="A102" s="27" t="s">
        <v>23</v>
      </c>
      <c r="B102" s="28" t="s">
        <v>12</v>
      </c>
      <c r="C102" s="29" t="s">
        <v>89</v>
      </c>
      <c r="D102" s="30">
        <v>146603.6</v>
      </c>
      <c r="E102" s="31">
        <v>115905.86</v>
      </c>
      <c r="F102" s="32">
        <f t="shared" si="2"/>
        <v>30697.740000000005</v>
      </c>
    </row>
    <row r="103" spans="1:6" ht="36">
      <c r="A103" s="27" t="s">
        <v>23</v>
      </c>
      <c r="B103" s="28" t="s">
        <v>12</v>
      </c>
      <c r="C103" s="29" t="s">
        <v>178</v>
      </c>
      <c r="D103" s="30">
        <v>85616.4</v>
      </c>
      <c r="E103" s="31">
        <v>85569</v>
      </c>
      <c r="F103" s="32">
        <f t="shared" si="2"/>
        <v>47.39999999999418</v>
      </c>
    </row>
    <row r="104" spans="1:6" ht="36">
      <c r="A104" s="27" t="s">
        <v>21</v>
      </c>
      <c r="B104" s="28" t="s">
        <v>12</v>
      </c>
      <c r="C104" s="29" t="s">
        <v>90</v>
      </c>
      <c r="D104" s="30">
        <v>5370</v>
      </c>
      <c r="E104" s="31">
        <v>5363</v>
      </c>
      <c r="F104" s="32">
        <f t="shared" si="2"/>
        <v>7</v>
      </c>
    </row>
    <row r="105" spans="1:6" ht="36">
      <c r="A105" s="27" t="s">
        <v>20</v>
      </c>
      <c r="B105" s="28" t="s">
        <v>12</v>
      </c>
      <c r="C105" s="29" t="s">
        <v>194</v>
      </c>
      <c r="D105" s="30">
        <v>46410</v>
      </c>
      <c r="E105" s="31">
        <v>46410</v>
      </c>
      <c r="F105" s="32">
        <v>0</v>
      </c>
    </row>
    <row r="106" spans="1:6" ht="36">
      <c r="A106" s="27" t="s">
        <v>23</v>
      </c>
      <c r="B106" s="28" t="s">
        <v>12</v>
      </c>
      <c r="C106" s="29" t="s">
        <v>91</v>
      </c>
      <c r="D106" s="30">
        <v>75000</v>
      </c>
      <c r="E106" s="31">
        <v>74742</v>
      </c>
      <c r="F106" s="32">
        <f t="shared" si="2"/>
        <v>258</v>
      </c>
    </row>
    <row r="107" spans="1:6" ht="36">
      <c r="A107" s="27" t="s">
        <v>23</v>
      </c>
      <c r="B107" s="28" t="s">
        <v>12</v>
      </c>
      <c r="C107" s="29" t="s">
        <v>174</v>
      </c>
      <c r="D107" s="33">
        <v>97900</v>
      </c>
      <c r="E107" s="39">
        <v>0</v>
      </c>
      <c r="F107" s="39">
        <f t="shared" si="2"/>
        <v>97900</v>
      </c>
    </row>
    <row r="108" spans="1:6" ht="36">
      <c r="A108" s="27" t="s">
        <v>23</v>
      </c>
      <c r="B108" s="28" t="s">
        <v>12</v>
      </c>
      <c r="C108" s="29" t="s">
        <v>193</v>
      </c>
      <c r="D108" s="33">
        <v>91130</v>
      </c>
      <c r="E108" s="39">
        <v>91130</v>
      </c>
      <c r="F108" s="39">
        <v>0</v>
      </c>
    </row>
    <row r="109" spans="1:6" ht="36">
      <c r="A109" s="27" t="s">
        <v>23</v>
      </c>
      <c r="B109" s="28" t="s">
        <v>12</v>
      </c>
      <c r="C109" s="29" t="s">
        <v>175</v>
      </c>
      <c r="D109" s="33">
        <v>1141600</v>
      </c>
      <c r="E109" s="39">
        <v>1141600</v>
      </c>
      <c r="F109" s="39">
        <v>0</v>
      </c>
    </row>
    <row r="110" spans="1:6" ht="36">
      <c r="A110" s="27" t="s">
        <v>23</v>
      </c>
      <c r="B110" s="28" t="s">
        <v>12</v>
      </c>
      <c r="C110" s="29" t="s">
        <v>176</v>
      </c>
      <c r="D110" s="33">
        <v>12100</v>
      </c>
      <c r="E110" s="39">
        <v>0</v>
      </c>
      <c r="F110" s="39">
        <f t="shared" si="2"/>
        <v>12100</v>
      </c>
    </row>
    <row r="111" spans="1:6" ht="36">
      <c r="A111" s="27" t="s">
        <v>21</v>
      </c>
      <c r="B111" s="43"/>
      <c r="C111" s="29" t="s">
        <v>177</v>
      </c>
      <c r="D111" s="33">
        <v>14400</v>
      </c>
      <c r="E111" s="39">
        <v>14400</v>
      </c>
      <c r="F111" s="39">
        <v>0</v>
      </c>
    </row>
    <row r="112" spans="1:6" ht="36">
      <c r="A112" s="27" t="s">
        <v>23</v>
      </c>
      <c r="B112" s="28" t="s">
        <v>12</v>
      </c>
      <c r="C112" s="29" t="s">
        <v>179</v>
      </c>
      <c r="D112" s="33">
        <v>710250</v>
      </c>
      <c r="E112" s="39">
        <v>692256.32</v>
      </c>
      <c r="F112" s="39">
        <f t="shared" si="2"/>
        <v>17993.68000000005</v>
      </c>
    </row>
    <row r="113" spans="1:6" ht="36">
      <c r="A113" s="27" t="s">
        <v>20</v>
      </c>
      <c r="B113" s="43"/>
      <c r="C113" s="29" t="s">
        <v>206</v>
      </c>
      <c r="D113" s="33">
        <v>289750</v>
      </c>
      <c r="E113" s="39">
        <v>289750</v>
      </c>
      <c r="F113" s="39">
        <v>0</v>
      </c>
    </row>
    <row r="114" spans="1:6" ht="36">
      <c r="A114" s="17" t="s">
        <v>47</v>
      </c>
      <c r="B114" s="18" t="s">
        <v>12</v>
      </c>
      <c r="C114" s="47" t="s">
        <v>116</v>
      </c>
      <c r="D114" s="20">
        <f>D116+D115</f>
        <v>50000</v>
      </c>
      <c r="E114" s="20">
        <f>E116+E115</f>
        <v>21880</v>
      </c>
      <c r="F114" s="20">
        <f>F116+F115</f>
        <v>28120</v>
      </c>
    </row>
    <row r="115" spans="1:6" ht="36">
      <c r="A115" s="27" t="s">
        <v>29</v>
      </c>
      <c r="B115" s="28" t="s">
        <v>12</v>
      </c>
      <c r="C115" s="29" t="s">
        <v>117</v>
      </c>
      <c r="D115" s="30">
        <v>27400</v>
      </c>
      <c r="E115" s="31">
        <v>0</v>
      </c>
      <c r="F115" s="32">
        <f>IF(OR(D115="-",E115=D115),"-",D115-IF(E115="-",0,E115))</f>
        <v>27400</v>
      </c>
    </row>
    <row r="116" spans="1:6" ht="36">
      <c r="A116" s="27" t="s">
        <v>21</v>
      </c>
      <c r="B116" s="28" t="s">
        <v>12</v>
      </c>
      <c r="C116" s="29" t="s">
        <v>204</v>
      </c>
      <c r="D116" s="30">
        <v>22600</v>
      </c>
      <c r="E116" s="31">
        <v>21880</v>
      </c>
      <c r="F116" s="32">
        <v>720</v>
      </c>
    </row>
    <row r="117" spans="1:6" ht="36">
      <c r="A117" s="17" t="s">
        <v>49</v>
      </c>
      <c r="B117" s="18" t="s">
        <v>12</v>
      </c>
      <c r="C117" s="47" t="s">
        <v>118</v>
      </c>
      <c r="D117" s="20">
        <f>D118+D153</f>
        <v>2830650</v>
      </c>
      <c r="E117" s="20">
        <f>E118+E153</f>
        <v>1614396.7300000002</v>
      </c>
      <c r="F117" s="20">
        <f>F118+F153</f>
        <v>1580878.0999999999</v>
      </c>
    </row>
    <row r="118" spans="1:6" ht="126">
      <c r="A118" s="27" t="s">
        <v>48</v>
      </c>
      <c r="B118" s="28" t="s">
        <v>12</v>
      </c>
      <c r="C118" s="47" t="s">
        <v>118</v>
      </c>
      <c r="D118" s="20">
        <f>D119+D137+D144+D147+D150+D154</f>
        <v>2718650</v>
      </c>
      <c r="E118" s="20">
        <f>E119+E137+E144+E147+E150+E154</f>
        <v>1502396.7300000002</v>
      </c>
      <c r="F118" s="20">
        <f>F119+F137+F144+F147+F150+F154</f>
        <v>1580878.0999999999</v>
      </c>
    </row>
    <row r="119" spans="1:6" ht="270">
      <c r="A119" s="34" t="s">
        <v>50</v>
      </c>
      <c r="B119" s="28" t="s">
        <v>12</v>
      </c>
      <c r="C119" s="47" t="s">
        <v>115</v>
      </c>
      <c r="D119" s="48">
        <f>D120+D121+D122+D123+D124+D125+D126+D127+D128+D129+D130+D131+D132+D133+D134+D135</f>
        <v>2130636</v>
      </c>
      <c r="E119" s="48">
        <f>E120+E121+E122+E123+E124+E125+E126+E127+E128+E129+E130+E131+E132+E133+E134+E135</f>
        <v>1139005.34</v>
      </c>
      <c r="F119" s="48">
        <f>F120+F121+F122+F123+F124+F125+F126+F127+F128+F129+F130+F131+F132+F133+F134+F135</f>
        <v>991630.6599999999</v>
      </c>
    </row>
    <row r="120" spans="1:6" ht="36">
      <c r="A120" s="27" t="s">
        <v>16</v>
      </c>
      <c r="B120" s="28" t="s">
        <v>12</v>
      </c>
      <c r="C120" s="29" t="s">
        <v>92</v>
      </c>
      <c r="D120" s="30">
        <v>546000</v>
      </c>
      <c r="E120" s="31">
        <v>355977.02</v>
      </c>
      <c r="F120" s="32">
        <f aca="true" t="shared" si="3" ref="F120:F139">IF(OR(D120="-",E120=D120),"-",D120-IF(E120="-",0,E120))</f>
        <v>190022.97999999998</v>
      </c>
    </row>
    <row r="121" spans="1:6" ht="36">
      <c r="A121" s="27" t="s">
        <v>17</v>
      </c>
      <c r="B121" s="28" t="s">
        <v>12</v>
      </c>
      <c r="C121" s="29" t="s">
        <v>93</v>
      </c>
      <c r="D121" s="30">
        <v>165000</v>
      </c>
      <c r="E121" s="31">
        <v>108205.08</v>
      </c>
      <c r="F121" s="32">
        <f t="shared" si="3"/>
        <v>56794.92</v>
      </c>
    </row>
    <row r="122" spans="1:6" ht="36">
      <c r="A122" s="27" t="s">
        <v>25</v>
      </c>
      <c r="B122" s="28" t="s">
        <v>12</v>
      </c>
      <c r="C122" s="29" t="s">
        <v>151</v>
      </c>
      <c r="D122" s="30">
        <v>67560</v>
      </c>
      <c r="E122" s="31">
        <v>45040</v>
      </c>
      <c r="F122" s="32">
        <f>IF(OR(D122="-",E122=D122),"-",D122-IF(E122="-",0,E122))</f>
        <v>22520</v>
      </c>
    </row>
    <row r="123" spans="1:6" ht="36">
      <c r="A123" s="27" t="s">
        <v>25</v>
      </c>
      <c r="B123" s="28" t="s">
        <v>12</v>
      </c>
      <c r="C123" s="29" t="s">
        <v>94</v>
      </c>
      <c r="D123" s="30">
        <v>25500</v>
      </c>
      <c r="E123" s="31">
        <v>16537.7</v>
      </c>
      <c r="F123" s="32">
        <f t="shared" si="3"/>
        <v>8962.3</v>
      </c>
    </row>
    <row r="124" spans="1:6" ht="36">
      <c r="A124" s="27" t="s">
        <v>63</v>
      </c>
      <c r="B124" s="28" t="s">
        <v>12</v>
      </c>
      <c r="C124" s="29" t="s">
        <v>95</v>
      </c>
      <c r="D124" s="30">
        <v>6000</v>
      </c>
      <c r="E124" s="31">
        <v>2336</v>
      </c>
      <c r="F124" s="32">
        <f t="shared" si="3"/>
        <v>3664</v>
      </c>
    </row>
    <row r="125" spans="1:6" ht="36">
      <c r="A125" s="27" t="s">
        <v>26</v>
      </c>
      <c r="B125" s="28" t="s">
        <v>12</v>
      </c>
      <c r="C125" s="29" t="s">
        <v>96</v>
      </c>
      <c r="D125" s="30">
        <v>537000</v>
      </c>
      <c r="E125" s="31">
        <v>299794.89</v>
      </c>
      <c r="F125" s="32">
        <f t="shared" si="3"/>
        <v>237205.11</v>
      </c>
    </row>
    <row r="126" spans="1:6" ht="36">
      <c r="A126" s="27" t="s">
        <v>26</v>
      </c>
      <c r="B126" s="28" t="s">
        <v>12</v>
      </c>
      <c r="C126" s="29" t="s">
        <v>97</v>
      </c>
      <c r="D126" s="30">
        <v>83000</v>
      </c>
      <c r="E126" s="31">
        <v>25003.8</v>
      </c>
      <c r="F126" s="32">
        <f t="shared" si="3"/>
        <v>57996.2</v>
      </c>
    </row>
    <row r="127" spans="1:6" ht="18">
      <c r="A127" s="27" t="s">
        <v>26</v>
      </c>
      <c r="B127" s="28"/>
      <c r="C127" s="29" t="s">
        <v>98</v>
      </c>
      <c r="D127" s="30">
        <v>5000</v>
      </c>
      <c r="E127" s="31">
        <v>1852.13</v>
      </c>
      <c r="F127" s="32">
        <f t="shared" si="3"/>
        <v>3147.87</v>
      </c>
    </row>
    <row r="128" spans="1:6" ht="36">
      <c r="A128" s="27" t="s">
        <v>28</v>
      </c>
      <c r="B128" s="28" t="s">
        <v>12</v>
      </c>
      <c r="C128" s="29" t="s">
        <v>195</v>
      </c>
      <c r="D128" s="30">
        <v>380</v>
      </c>
      <c r="E128" s="31">
        <v>380</v>
      </c>
      <c r="F128" s="32">
        <v>0</v>
      </c>
    </row>
    <row r="129" spans="1:6" ht="36">
      <c r="A129" s="27" t="s">
        <v>28</v>
      </c>
      <c r="B129" s="28" t="s">
        <v>12</v>
      </c>
      <c r="C129" s="29" t="s">
        <v>99</v>
      </c>
      <c r="D129" s="30">
        <v>340996</v>
      </c>
      <c r="E129" s="31">
        <v>168892.2</v>
      </c>
      <c r="F129" s="32">
        <f t="shared" si="3"/>
        <v>172103.8</v>
      </c>
    </row>
    <row r="130" spans="1:6" ht="36">
      <c r="A130" s="27" t="s">
        <v>29</v>
      </c>
      <c r="B130" s="28" t="s">
        <v>12</v>
      </c>
      <c r="C130" s="29" t="s">
        <v>190</v>
      </c>
      <c r="D130" s="30">
        <v>10000</v>
      </c>
      <c r="E130" s="31">
        <v>9650</v>
      </c>
      <c r="F130" s="32">
        <f t="shared" si="3"/>
        <v>350</v>
      </c>
    </row>
    <row r="131" spans="1:6" ht="36">
      <c r="A131" s="27" t="s">
        <v>29</v>
      </c>
      <c r="B131" s="28" t="s">
        <v>12</v>
      </c>
      <c r="C131" s="29" t="s">
        <v>100</v>
      </c>
      <c r="D131" s="30">
        <v>152400</v>
      </c>
      <c r="E131" s="31">
        <v>102881.1</v>
      </c>
      <c r="F131" s="32">
        <f t="shared" si="3"/>
        <v>49518.899999999994</v>
      </c>
    </row>
    <row r="132" spans="1:6" ht="36">
      <c r="A132" s="27" t="s">
        <v>30</v>
      </c>
      <c r="B132" s="28" t="s">
        <v>12</v>
      </c>
      <c r="C132" s="29" t="s">
        <v>101</v>
      </c>
      <c r="D132" s="30">
        <v>2000</v>
      </c>
      <c r="E132" s="31">
        <v>990.42</v>
      </c>
      <c r="F132" s="32">
        <f t="shared" si="3"/>
        <v>1009.58</v>
      </c>
    </row>
    <row r="133" spans="1:6" ht="36">
      <c r="A133" s="27" t="s">
        <v>30</v>
      </c>
      <c r="B133" s="28" t="s">
        <v>12</v>
      </c>
      <c r="C133" s="29" t="s">
        <v>102</v>
      </c>
      <c r="D133" s="30">
        <v>150000</v>
      </c>
      <c r="E133" s="31">
        <v>0</v>
      </c>
      <c r="F133" s="32">
        <f t="shared" si="3"/>
        <v>150000</v>
      </c>
    </row>
    <row r="134" spans="1:6" ht="36">
      <c r="A134" s="27" t="s">
        <v>20</v>
      </c>
      <c r="B134" s="28" t="s">
        <v>12</v>
      </c>
      <c r="C134" s="29" t="s">
        <v>180</v>
      </c>
      <c r="D134" s="30">
        <v>27800</v>
      </c>
      <c r="E134" s="31">
        <v>0</v>
      </c>
      <c r="F134" s="32">
        <f t="shared" si="3"/>
        <v>27800</v>
      </c>
    </row>
    <row r="135" spans="1:6" ht="36">
      <c r="A135" s="27" t="s">
        <v>21</v>
      </c>
      <c r="B135" s="28" t="s">
        <v>12</v>
      </c>
      <c r="C135" s="29" t="s">
        <v>205</v>
      </c>
      <c r="D135" s="30">
        <v>12000</v>
      </c>
      <c r="E135" s="31">
        <v>1465</v>
      </c>
      <c r="F135" s="32">
        <f>IF(OR(D135="-",E135=D135),"-",D135-IF(E135="-",0,E135))</f>
        <v>10535</v>
      </c>
    </row>
    <row r="136" spans="1:6" ht="18">
      <c r="A136" s="27"/>
      <c r="B136" s="28"/>
      <c r="C136" s="29"/>
      <c r="D136" s="30"/>
      <c r="E136" s="31"/>
      <c r="F136" s="30"/>
    </row>
    <row r="137" spans="1:6" ht="306">
      <c r="A137" s="34" t="s">
        <v>51</v>
      </c>
      <c r="B137" s="28" t="s">
        <v>12</v>
      </c>
      <c r="C137" s="47" t="s">
        <v>103</v>
      </c>
      <c r="D137" s="48">
        <f>D138+D139+D140+D141+D142+D143</f>
        <v>306300</v>
      </c>
      <c r="E137" s="48">
        <f>E138+E139+E140+E141+E142+E143</f>
        <v>192066.56</v>
      </c>
      <c r="F137" s="48">
        <f>F138+F139+F140+F141+F142+F143</f>
        <v>114233.44</v>
      </c>
    </row>
    <row r="138" spans="1:6" ht="36">
      <c r="A138" s="27" t="s">
        <v>16</v>
      </c>
      <c r="B138" s="28" t="s">
        <v>12</v>
      </c>
      <c r="C138" s="29" t="s">
        <v>104</v>
      </c>
      <c r="D138" s="30">
        <v>216000</v>
      </c>
      <c r="E138" s="31">
        <v>150621.25</v>
      </c>
      <c r="F138" s="32">
        <f t="shared" si="3"/>
        <v>65378.75</v>
      </c>
    </row>
    <row r="139" spans="1:6" ht="36">
      <c r="A139" s="27" t="s">
        <v>17</v>
      </c>
      <c r="B139" s="28" t="s">
        <v>12</v>
      </c>
      <c r="C139" s="29" t="s">
        <v>105</v>
      </c>
      <c r="D139" s="30">
        <v>65300</v>
      </c>
      <c r="E139" s="31">
        <v>41445.31</v>
      </c>
      <c r="F139" s="32">
        <f t="shared" si="3"/>
        <v>23854.690000000002</v>
      </c>
    </row>
    <row r="140" spans="1:6" ht="36">
      <c r="A140" s="27" t="s">
        <v>29</v>
      </c>
      <c r="B140" s="28" t="s">
        <v>12</v>
      </c>
      <c r="C140" s="29" t="s">
        <v>106</v>
      </c>
      <c r="D140" s="30">
        <v>0</v>
      </c>
      <c r="E140" s="31">
        <v>0</v>
      </c>
      <c r="F140" s="32">
        <v>0</v>
      </c>
    </row>
    <row r="141" spans="1:6" ht="36">
      <c r="A141" s="27" t="s">
        <v>29</v>
      </c>
      <c r="B141" s="28" t="s">
        <v>12</v>
      </c>
      <c r="C141" s="29" t="s">
        <v>107</v>
      </c>
      <c r="D141" s="30">
        <v>5000</v>
      </c>
      <c r="E141" s="31">
        <v>0</v>
      </c>
      <c r="F141" s="32">
        <f>IF(OR(D141="-",E141=D141),"-",D141-IF(E141="-",0,E141))</f>
        <v>5000</v>
      </c>
    </row>
    <row r="142" spans="1:6" ht="36">
      <c r="A142" s="27" t="s">
        <v>20</v>
      </c>
      <c r="B142" s="28" t="s">
        <v>12</v>
      </c>
      <c r="C142" s="29" t="s">
        <v>108</v>
      </c>
      <c r="D142" s="30">
        <v>15000</v>
      </c>
      <c r="E142" s="31">
        <v>0</v>
      </c>
      <c r="F142" s="32">
        <f>IF(OR(D142="-",E142=D142),"-",D142-IF(E142="-",0,E142))</f>
        <v>15000</v>
      </c>
    </row>
    <row r="143" spans="1:6" ht="36">
      <c r="A143" s="27" t="s">
        <v>21</v>
      </c>
      <c r="B143" s="28" t="s">
        <v>12</v>
      </c>
      <c r="C143" s="29" t="s">
        <v>109</v>
      </c>
      <c r="D143" s="30">
        <v>5000</v>
      </c>
      <c r="E143" s="31">
        <v>0</v>
      </c>
      <c r="F143" s="32">
        <f>IF(OR(D143="-",E143=D143),"-",D143-IF(E143="-",0,E143))</f>
        <v>5000</v>
      </c>
    </row>
    <row r="144" spans="1:6" ht="252">
      <c r="A144" s="34" t="s">
        <v>52</v>
      </c>
      <c r="B144" s="28" t="s">
        <v>12</v>
      </c>
      <c r="C144" s="47" t="s">
        <v>110</v>
      </c>
      <c r="D144" s="48">
        <f>D145+D146</f>
        <v>15000</v>
      </c>
      <c r="E144" s="48">
        <f>E145+E146</f>
        <v>5300</v>
      </c>
      <c r="F144" s="48">
        <f>F145+F146</f>
        <v>15000</v>
      </c>
    </row>
    <row r="145" spans="1:6" ht="36">
      <c r="A145" s="27" t="s">
        <v>30</v>
      </c>
      <c r="B145" s="28" t="s">
        <v>12</v>
      </c>
      <c r="C145" s="29" t="s">
        <v>111</v>
      </c>
      <c r="D145" s="30">
        <v>5000</v>
      </c>
      <c r="E145" s="31">
        <v>2300</v>
      </c>
      <c r="F145" s="32">
        <v>5000</v>
      </c>
    </row>
    <row r="146" spans="1:6" ht="36">
      <c r="A146" s="27" t="s">
        <v>30</v>
      </c>
      <c r="B146" s="28" t="s">
        <v>12</v>
      </c>
      <c r="C146" s="29" t="s">
        <v>111</v>
      </c>
      <c r="D146" s="30">
        <v>10000</v>
      </c>
      <c r="E146" s="31">
        <v>3000</v>
      </c>
      <c r="F146" s="32">
        <v>10000</v>
      </c>
    </row>
    <row r="147" spans="1:6" ht="324">
      <c r="A147" s="34" t="s">
        <v>53</v>
      </c>
      <c r="B147" s="28" t="s">
        <v>12</v>
      </c>
      <c r="C147" s="47" t="s">
        <v>114</v>
      </c>
      <c r="D147" s="48">
        <f>D148+D149</f>
        <v>121100</v>
      </c>
      <c r="E147" s="48">
        <f>E148+E149</f>
        <v>76815</v>
      </c>
      <c r="F147" s="48">
        <f>F148+F149</f>
        <v>314400</v>
      </c>
    </row>
    <row r="148" spans="1:6" ht="36">
      <c r="A148" s="27" t="s">
        <v>16</v>
      </c>
      <c r="B148" s="28" t="s">
        <v>12</v>
      </c>
      <c r="C148" s="29" t="s">
        <v>112</v>
      </c>
      <c r="D148" s="30">
        <v>93000</v>
      </c>
      <c r="E148" s="31">
        <v>60000</v>
      </c>
      <c r="F148" s="32">
        <v>241474</v>
      </c>
    </row>
    <row r="149" spans="1:6" ht="36">
      <c r="A149" s="27" t="s">
        <v>17</v>
      </c>
      <c r="B149" s="28" t="s">
        <v>12</v>
      </c>
      <c r="C149" s="29" t="s">
        <v>113</v>
      </c>
      <c r="D149" s="30">
        <v>28100</v>
      </c>
      <c r="E149" s="31">
        <v>16815</v>
      </c>
      <c r="F149" s="32">
        <v>72926</v>
      </c>
    </row>
    <row r="150" spans="1:6" ht="324">
      <c r="A150" s="34" t="s">
        <v>53</v>
      </c>
      <c r="B150" s="28" t="s">
        <v>12</v>
      </c>
      <c r="C150" s="47" t="s">
        <v>114</v>
      </c>
      <c r="D150" s="48">
        <f>D151+D152</f>
        <v>65614</v>
      </c>
      <c r="E150" s="48">
        <f>E151+E152</f>
        <v>49209.829999999994</v>
      </c>
      <c r="F150" s="48">
        <f>F151+F152</f>
        <v>65614</v>
      </c>
    </row>
    <row r="151" spans="1:6" ht="36">
      <c r="A151" s="27" t="s">
        <v>16</v>
      </c>
      <c r="B151" s="28" t="s">
        <v>12</v>
      </c>
      <c r="C151" s="29" t="s">
        <v>160</v>
      </c>
      <c r="D151" s="30">
        <v>50395</v>
      </c>
      <c r="E151" s="31">
        <v>37795.7</v>
      </c>
      <c r="F151" s="32">
        <v>50395</v>
      </c>
    </row>
    <row r="152" spans="1:6" ht="36">
      <c r="A152" s="27" t="s">
        <v>17</v>
      </c>
      <c r="B152" s="28" t="s">
        <v>12</v>
      </c>
      <c r="C152" s="29" t="s">
        <v>161</v>
      </c>
      <c r="D152" s="30">
        <v>15219</v>
      </c>
      <c r="E152" s="31">
        <v>11414.13</v>
      </c>
      <c r="F152" s="32">
        <v>15219</v>
      </c>
    </row>
    <row r="153" spans="1:6" ht="36">
      <c r="A153" s="27" t="s">
        <v>29</v>
      </c>
      <c r="B153" s="46" t="s">
        <v>12</v>
      </c>
      <c r="C153" s="47" t="s">
        <v>181</v>
      </c>
      <c r="D153" s="20">
        <v>112000</v>
      </c>
      <c r="E153" s="49">
        <v>112000</v>
      </c>
      <c r="F153" s="49">
        <v>0</v>
      </c>
    </row>
    <row r="154" spans="1:6" ht="324">
      <c r="A154" s="34" t="s">
        <v>53</v>
      </c>
      <c r="B154" s="28" t="s">
        <v>12</v>
      </c>
      <c r="C154" s="47" t="s">
        <v>114</v>
      </c>
      <c r="D154" s="48">
        <f>D155+D156</f>
        <v>80000</v>
      </c>
      <c r="E154" s="48">
        <f>E155+E156</f>
        <v>40000</v>
      </c>
      <c r="F154" s="48">
        <f>F155+F156</f>
        <v>80000</v>
      </c>
    </row>
    <row r="155" spans="1:6" ht="36">
      <c r="A155" s="27" t="s">
        <v>16</v>
      </c>
      <c r="B155" s="28" t="s">
        <v>12</v>
      </c>
      <c r="C155" s="29" t="s">
        <v>196</v>
      </c>
      <c r="D155" s="30">
        <v>61444</v>
      </c>
      <c r="E155" s="31">
        <v>30722</v>
      </c>
      <c r="F155" s="32">
        <v>61444</v>
      </c>
    </row>
    <row r="156" spans="1:6" ht="36">
      <c r="A156" s="27" t="s">
        <v>17</v>
      </c>
      <c r="B156" s="28" t="s">
        <v>12</v>
      </c>
      <c r="C156" s="29" t="s">
        <v>197</v>
      </c>
      <c r="D156" s="30">
        <v>18556</v>
      </c>
      <c r="E156" s="31">
        <v>9278</v>
      </c>
      <c r="F156" s="32">
        <v>18556</v>
      </c>
    </row>
    <row r="157" spans="1:6" ht="36">
      <c r="A157" s="17" t="s">
        <v>54</v>
      </c>
      <c r="B157" s="18" t="s">
        <v>12</v>
      </c>
      <c r="C157" s="47" t="s">
        <v>146</v>
      </c>
      <c r="D157" s="20">
        <f>D158</f>
        <v>650000</v>
      </c>
      <c r="E157" s="20">
        <f>E158</f>
        <v>424810</v>
      </c>
      <c r="F157" s="20">
        <f>F158</f>
        <v>225190</v>
      </c>
    </row>
    <row r="158" spans="1:6" ht="90">
      <c r="A158" s="27" t="s">
        <v>55</v>
      </c>
      <c r="B158" s="28" t="s">
        <v>12</v>
      </c>
      <c r="C158" s="29" t="s">
        <v>147</v>
      </c>
      <c r="D158" s="30">
        <v>650000</v>
      </c>
      <c r="E158" s="31">
        <v>424810</v>
      </c>
      <c r="F158" s="32">
        <f>IF(OR(D158="-",E158=D158),"-",D158-IF(E158="-",0,E158))</f>
        <v>225190</v>
      </c>
    </row>
    <row r="159" spans="1:6" ht="54">
      <c r="A159" s="17" t="s">
        <v>185</v>
      </c>
      <c r="B159" s="18" t="s">
        <v>12</v>
      </c>
      <c r="C159" s="47" t="s">
        <v>187</v>
      </c>
      <c r="D159" s="20">
        <f>D160+D161+D162</f>
        <v>1783976</v>
      </c>
      <c r="E159" s="20">
        <f>E160+E161+E162</f>
        <v>1778976</v>
      </c>
      <c r="F159" s="20">
        <f>F160+F161+F162</f>
        <v>5000</v>
      </c>
    </row>
    <row r="160" spans="1:6" ht="72">
      <c r="A160" s="42" t="s">
        <v>186</v>
      </c>
      <c r="B160" s="43" t="s">
        <v>12</v>
      </c>
      <c r="C160" s="29" t="s">
        <v>199</v>
      </c>
      <c r="D160" s="33">
        <v>1753976</v>
      </c>
      <c r="E160" s="39">
        <v>1753976</v>
      </c>
      <c r="F160" s="33">
        <v>0</v>
      </c>
    </row>
    <row r="161" spans="1:6" ht="72">
      <c r="A161" s="42" t="s">
        <v>186</v>
      </c>
      <c r="B161" s="43" t="s">
        <v>12</v>
      </c>
      <c r="C161" s="29" t="s">
        <v>200</v>
      </c>
      <c r="D161" s="33">
        <v>5000</v>
      </c>
      <c r="E161" s="39">
        <v>0</v>
      </c>
      <c r="F161" s="33">
        <v>5000</v>
      </c>
    </row>
    <row r="162" spans="1:6" ht="72">
      <c r="A162" s="42" t="s">
        <v>186</v>
      </c>
      <c r="B162" s="43" t="s">
        <v>12</v>
      </c>
      <c r="C162" s="29" t="s">
        <v>201</v>
      </c>
      <c r="D162" s="33">
        <v>25000</v>
      </c>
      <c r="E162" s="39">
        <v>25000</v>
      </c>
      <c r="F162" s="33">
        <v>0</v>
      </c>
    </row>
    <row r="163" spans="1:6" ht="36">
      <c r="A163" s="17" t="s">
        <v>56</v>
      </c>
      <c r="B163" s="18" t="s">
        <v>12</v>
      </c>
      <c r="C163" s="47" t="s">
        <v>148</v>
      </c>
      <c r="D163" s="20">
        <f>D164</f>
        <v>89000</v>
      </c>
      <c r="E163" s="20">
        <f>E164</f>
        <v>58435.5</v>
      </c>
      <c r="F163" s="20">
        <f>F164</f>
        <v>30564.5</v>
      </c>
    </row>
    <row r="164" spans="1:6" ht="36.75" thickBot="1">
      <c r="A164" s="27" t="s">
        <v>29</v>
      </c>
      <c r="B164" s="28" t="s">
        <v>12</v>
      </c>
      <c r="C164" s="29" t="s">
        <v>149</v>
      </c>
      <c r="D164" s="30">
        <v>89000</v>
      </c>
      <c r="E164" s="31">
        <v>58435.5</v>
      </c>
      <c r="F164" s="32">
        <f>IF(OR(D164="-",E164=D164),"-",D164-IF(E164="-",0,E164))</f>
        <v>30564.5</v>
      </c>
    </row>
    <row r="165" spans="1:6" ht="7.5" customHeight="1" thickBot="1">
      <c r="A165" s="35"/>
      <c r="B165" s="36"/>
      <c r="C165" s="37" t="s">
        <v>13</v>
      </c>
      <c r="D165" s="38"/>
      <c r="E165" s="36"/>
      <c r="F165" s="36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АМО Клопицкое СП</cp:lastModifiedBy>
  <cp:lastPrinted>2016-10-04T08:51:32Z</cp:lastPrinted>
  <dcterms:created xsi:type="dcterms:W3CDTF">2015-10-02T07:52:41Z</dcterms:created>
  <dcterms:modified xsi:type="dcterms:W3CDTF">2016-10-04T08:51:51Z</dcterms:modified>
  <cp:category/>
  <cp:version/>
  <cp:contentType/>
  <cp:contentStatus/>
</cp:coreProperties>
</file>